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6675" windowHeight="4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59" i="2" l="1"/>
  <c r="D3" i="1"/>
  <c r="H17" i="2" l="1"/>
  <c r="H16" i="2"/>
  <c r="G16" i="2"/>
  <c r="H14" i="2"/>
  <c r="G14" i="2"/>
  <c r="H15" i="2"/>
  <c r="G15" i="2"/>
  <c r="D23" i="2"/>
  <c r="D24" i="2"/>
  <c r="D25" i="2"/>
  <c r="D22" i="2"/>
  <c r="H168" i="2"/>
  <c r="H166" i="2"/>
  <c r="H165" i="2"/>
  <c r="G166" i="2"/>
  <c r="G165" i="2"/>
  <c r="D27" i="1"/>
  <c r="D25" i="1"/>
  <c r="F174" i="2"/>
  <c r="F179" i="2" s="1"/>
  <c r="F175" i="2"/>
  <c r="F176" i="2"/>
  <c r="F177" i="2"/>
  <c r="F178" i="2"/>
  <c r="F173" i="2"/>
  <c r="G98" i="2"/>
  <c r="G97" i="2"/>
  <c r="G96" i="2"/>
  <c r="G95" i="2"/>
  <c r="G100" i="2" s="1"/>
  <c r="D17" i="1" s="1"/>
  <c r="G107" i="2"/>
  <c r="G108" i="2"/>
  <c r="G106" i="2"/>
  <c r="G117" i="2"/>
  <c r="G118" i="2"/>
  <c r="G116" i="2"/>
  <c r="G127" i="2"/>
  <c r="G128" i="2"/>
  <c r="G129" i="2"/>
  <c r="G130" i="2"/>
  <c r="G131" i="2"/>
  <c r="G126" i="2"/>
  <c r="G87" i="2"/>
  <c r="G86" i="2"/>
  <c r="G85" i="2"/>
  <c r="G84" i="2"/>
  <c r="G83" i="2"/>
  <c r="G82" i="2"/>
  <c r="G74" i="2"/>
  <c r="G73" i="2"/>
  <c r="G72" i="2"/>
  <c r="G71" i="2"/>
  <c r="G70" i="2"/>
  <c r="G69" i="2"/>
  <c r="G61" i="2"/>
  <c r="G60" i="2"/>
  <c r="G59" i="2"/>
  <c r="G58" i="2"/>
  <c r="G57" i="2"/>
  <c r="G56" i="2"/>
  <c r="G49" i="2"/>
  <c r="G48" i="2"/>
  <c r="G47" i="2"/>
  <c r="G46" i="2"/>
  <c r="G45" i="2"/>
  <c r="G44" i="2"/>
  <c r="G33" i="2"/>
  <c r="G34" i="2"/>
  <c r="G35" i="2"/>
  <c r="G36" i="2"/>
  <c r="G37" i="2"/>
  <c r="G32" i="2"/>
  <c r="H7" i="2"/>
  <c r="H8" i="2"/>
  <c r="H6" i="2"/>
  <c r="H5" i="2"/>
  <c r="D26" i="2" l="1"/>
  <c r="G63" i="2"/>
  <c r="D10" i="1" s="1"/>
  <c r="G50" i="2"/>
  <c r="D8" i="1" s="1"/>
  <c r="G76" i="2"/>
  <c r="D12" i="1" s="1"/>
  <c r="G89" i="2"/>
  <c r="D14" i="1" s="1"/>
  <c r="G120" i="2"/>
  <c r="D21" i="1" s="1"/>
  <c r="G110" i="2"/>
  <c r="D19" i="1" s="1"/>
  <c r="G133" i="2"/>
  <c r="D23" i="1" s="1"/>
  <c r="G38" i="2"/>
  <c r="D6" i="1" s="1"/>
  <c r="H9" i="2"/>
  <c r="D31" i="1" l="1"/>
</calcChain>
</file>

<file path=xl/sharedStrings.xml><?xml version="1.0" encoding="utf-8"?>
<sst xmlns="http://schemas.openxmlformats.org/spreadsheetml/2006/main" count="335" uniqueCount="151">
  <si>
    <t>BIL.</t>
  </si>
  <si>
    <t>ITEM</t>
  </si>
  <si>
    <t>KOS (RM)</t>
  </si>
  <si>
    <t>INFRASTRUKTUR ICT</t>
  </si>
  <si>
    <t xml:space="preserve">Peningkatan dan Perolehan Perkakasan, Perisian dan VM Configuration </t>
  </si>
  <si>
    <t>(Perincian kos: B.1 + B.2 + B.3)</t>
  </si>
  <si>
    <t>PEMBANGUNAN</t>
  </si>
  <si>
    <t>Naik Taraf Gerbang Pendaftaran dan Pelesenan Perniagaan</t>
  </si>
  <si>
    <t>(Perincian kos: B.4)</t>
  </si>
  <si>
    <t>Kajian, Reka bentuk dan Pembangunan Servis Integrasi Antara Gerbang Pendaftaran dan Pelesenan Perniagaan dengan Sistem Legasi Agensi Pendaftaran Perniagaan dan Agensi Pelesenan Perniagaan Melalui HPMK</t>
  </si>
  <si>
    <t>(Perincian kos: B.5)</t>
  </si>
  <si>
    <t>Kajian, Reka Bentuk dan Pembangunan Servis Integrasi Antara GOS Gateway dan Gerbang Pendaftaran dan Pelesenan Perniagaan melalui HPMK</t>
  </si>
  <si>
    <t xml:space="preserve">(Perincian kos: B.6) </t>
  </si>
  <si>
    <t>Pembangunan Servis Integrasi Mengguna Pakai HPMK</t>
  </si>
  <si>
    <t>(Perincian kos: B.7)</t>
  </si>
  <si>
    <t>Pembangunan Registri Pendaftaran dan Pelesenan Perniagaan Serta Penjanaan Nombor Pendaftaran Perniagaan Tunggal Di Sistem Agensi Pendaftaran</t>
  </si>
  <si>
    <t xml:space="preserve">(Perincian kos: B.8) </t>
  </si>
  <si>
    <t>PERKHIDMATAN</t>
  </si>
  <si>
    <t>Penyelesaian Pemulihan Bencana</t>
  </si>
  <si>
    <t>(Perincian kos: B.9)</t>
  </si>
  <si>
    <t>(Perincian kos: B.10)</t>
  </si>
  <si>
    <t>(Perincian kos: B.11)</t>
  </si>
  <si>
    <t>Pengurusan Projek (PMO)</t>
  </si>
  <si>
    <t>(Perincian kos: B.12)</t>
  </si>
  <si>
    <t>Latihan Teknikal dan Pemindahan Teknologi</t>
  </si>
  <si>
    <t>(Perincian kos: B.13)</t>
  </si>
  <si>
    <t>Pengurusan Perubahan</t>
  </si>
  <si>
    <t>(Perincian kos: B.14 + B.15)</t>
  </si>
  <si>
    <t>Lain-lain kos (nyatakan)</t>
  </si>
  <si>
    <t>(Perincian kos: B.15)</t>
  </si>
  <si>
    <t xml:space="preserve"> </t>
  </si>
  <si>
    <t>JUMLAH</t>
  </si>
  <si>
    <t>RINGGIT MALAYSIA ...................................................................................</t>
  </si>
  <si>
    <r>
      <t>Independent Validation and Verification</t>
    </r>
    <r>
      <rPr>
        <sz val="10"/>
        <color theme="1"/>
        <rFont val="Arial"/>
        <family val="2"/>
      </rPr>
      <t xml:space="preserve"> (IV &amp; V)</t>
    </r>
  </si>
  <si>
    <r>
      <t>Security Posture Assessment</t>
    </r>
    <r>
      <rPr>
        <sz val="10"/>
        <color theme="1"/>
        <rFont val="Arial"/>
        <family val="2"/>
      </rPr>
      <t xml:space="preserve"> (SPA)</t>
    </r>
  </si>
  <si>
    <t>B.</t>
  </si>
  <si>
    <t>KOS-KOS TERPERINCI PROJEK</t>
  </si>
  <si>
    <r>
      <t>1.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1"/>
        <color theme="1"/>
        <rFont val="Arial"/>
        <family val="2"/>
      </rPr>
      <t>Perkakasan (</t>
    </r>
    <r>
      <rPr>
        <b/>
        <i/>
        <sz val="11"/>
        <color theme="1"/>
        <rFont val="Arial"/>
        <family val="2"/>
      </rPr>
      <t>Hardware</t>
    </r>
    <r>
      <rPr>
        <b/>
        <sz val="11"/>
        <color theme="1"/>
        <rFont val="Arial"/>
        <family val="2"/>
      </rPr>
      <t>) dan Peralatan ICT</t>
    </r>
  </si>
  <si>
    <t>JENAMA/ MODEL</t>
  </si>
  <si>
    <t>TEMPOH WARANTI</t>
  </si>
  <si>
    <t>KUANTITI</t>
  </si>
  <si>
    <t>KOS/ UNIT (RM)</t>
  </si>
  <si>
    <t>JUMLAH KOS (RM)</t>
  </si>
  <si>
    <r>
      <t>2.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Perisian (</t>
    </r>
    <r>
      <rPr>
        <b/>
        <i/>
        <sz val="12"/>
        <color theme="1"/>
        <rFont val="Arial"/>
        <family val="2"/>
      </rPr>
      <t>Software</t>
    </r>
    <r>
      <rPr>
        <b/>
        <sz val="12"/>
        <color theme="1"/>
        <rFont val="Arial"/>
        <family val="2"/>
      </rPr>
      <t>) ICT</t>
    </r>
  </si>
  <si>
    <t>NAMA PERISIAN</t>
  </si>
  <si>
    <t>VERSI</t>
  </si>
  <si>
    <t>TEMPOH SAH LESEN</t>
  </si>
  <si>
    <t>BIL. LESEN</t>
  </si>
  <si>
    <r>
      <t>3.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VM Configuration</t>
    </r>
  </si>
  <si>
    <r>
      <t>4.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Naik Taraf Gerbang Pendaftaran dan Pelesenan Perniagaan</t>
    </r>
  </si>
  <si>
    <t>Bil.</t>
  </si>
  <si>
    <t>Nama</t>
  </si>
  <si>
    <t>Peranan</t>
  </si>
  <si>
    <t>Man-Day</t>
  </si>
  <si>
    <t>Kadar</t>
  </si>
  <si>
    <t>Jumlah</t>
  </si>
  <si>
    <t>Kos (RM)</t>
  </si>
  <si>
    <r>
      <t>5.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Kajian, Reka Bentuk dan Pembangunan Servis Integrasi Antara Gerbang Pendaftaran dan Pelesenan Perniagaan dengan Sistem Legasi Agensi Pendaftaran Perniagaan dan Agensi Pelesenan Perniagaan Melalui HPMK</t>
    </r>
  </si>
  <si>
    <r>
      <t>6.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Kajian, Reka Bentuk dan Pembangunan Servis Integrasi Antara GOS Gateway dan Gerbang Pendaftaran dan Pelesenan Perniagaan melalui HPMK</t>
    </r>
  </si>
  <si>
    <r>
      <t>7.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Pembangunan Servis Integrasi Mengguna Pakai HPMK</t>
    </r>
  </si>
  <si>
    <r>
      <t>8.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Pembangunan Registri Pendaftaran dan Pelesenan Perniagaan Serta Penjanaan Nombor Pendaftaran Perniagaan Tunggal Di Sistem Agensi Pendaftaran</t>
    </r>
  </si>
  <si>
    <r>
      <t>9.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Penyelesaian Pemulihan Bencana</t>
    </r>
  </si>
  <si>
    <r>
      <t>10.</t>
    </r>
    <r>
      <rPr>
        <b/>
        <sz val="7"/>
        <color theme="1"/>
        <rFont val="Times New Roman"/>
        <family val="1"/>
      </rPr>
      <t xml:space="preserve">         </t>
    </r>
    <r>
      <rPr>
        <b/>
        <i/>
        <sz val="12"/>
        <color theme="1"/>
        <rFont val="Arial"/>
        <family val="2"/>
      </rPr>
      <t>Independent Validation and Verification</t>
    </r>
    <r>
      <rPr>
        <b/>
        <sz val="12"/>
        <color theme="1"/>
        <rFont val="Arial"/>
        <family val="2"/>
      </rPr>
      <t xml:space="preserve"> (IV &amp; V)</t>
    </r>
  </si>
  <si>
    <r>
      <t>11.</t>
    </r>
    <r>
      <rPr>
        <b/>
        <sz val="7"/>
        <color theme="1"/>
        <rFont val="Times New Roman"/>
        <family val="1"/>
      </rPr>
      <t xml:space="preserve">         </t>
    </r>
    <r>
      <rPr>
        <b/>
        <i/>
        <sz val="12"/>
        <color theme="1"/>
        <rFont val="Arial"/>
        <family val="2"/>
      </rPr>
      <t>Security Posture Assessment</t>
    </r>
    <r>
      <rPr>
        <b/>
        <sz val="12"/>
        <color theme="1"/>
        <rFont val="Arial"/>
        <family val="2"/>
      </rPr>
      <t xml:space="preserve"> (SPA)</t>
    </r>
  </si>
  <si>
    <r>
      <t>12.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Pengurusan Projek (PMO)</t>
    </r>
  </si>
  <si>
    <r>
      <t>13.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Latihan Teknikal Pemindahan Teknologi</t>
    </r>
  </si>
  <si>
    <t>NAMA LATIHAN</t>
  </si>
  <si>
    <t xml:space="preserve"> BIL. SESI</t>
  </si>
  <si>
    <t xml:space="preserve">BIL. HARI/ SESI </t>
  </si>
  <si>
    <t>KUMPULAN SASAR</t>
  </si>
  <si>
    <t>BIL. PERSONEL/ SESI</t>
  </si>
  <si>
    <r>
      <t>(a)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1"/>
        <color theme="1"/>
        <rFont val="Arial"/>
        <family val="2"/>
      </rPr>
      <t>Latihan Teknikal</t>
    </r>
  </si>
  <si>
    <t>Development Tools</t>
  </si>
  <si>
    <t>Pegawai MAMPU</t>
  </si>
  <si>
    <r>
      <t>Data Base</t>
    </r>
    <r>
      <rPr>
        <sz val="11"/>
        <color theme="1"/>
        <rFont val="Arial"/>
        <family val="2"/>
      </rPr>
      <t xml:space="preserve"> (PostGreSQL) </t>
    </r>
    <r>
      <rPr>
        <i/>
        <sz val="11"/>
        <color theme="1"/>
        <rFont val="Arial"/>
        <family val="2"/>
      </rPr>
      <t>Tools</t>
    </r>
  </si>
  <si>
    <r>
      <t xml:space="preserve">Business Intelligence </t>
    </r>
    <r>
      <rPr>
        <sz val="11"/>
        <color theme="1"/>
        <rFont val="Arial"/>
        <family val="2"/>
      </rPr>
      <t xml:space="preserve">(BI) </t>
    </r>
    <r>
      <rPr>
        <i/>
        <sz val="11"/>
        <color theme="1"/>
        <rFont val="Arial"/>
        <family val="2"/>
      </rPr>
      <t>Tools</t>
    </r>
  </si>
  <si>
    <r>
      <t xml:space="preserve">Operating System </t>
    </r>
    <r>
      <rPr>
        <sz val="11"/>
        <color theme="1"/>
        <rFont val="Arial"/>
        <family val="2"/>
      </rPr>
      <t>(OS)</t>
    </r>
  </si>
  <si>
    <t>Lain-lain (sekiranya ada)</t>
  </si>
  <si>
    <r>
      <t>(b)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1"/>
        <color theme="1"/>
        <rFont val="Arial"/>
        <family val="2"/>
      </rPr>
      <t xml:space="preserve">Pemindahan Teknologi </t>
    </r>
  </si>
  <si>
    <t>Pembangunan gerbang</t>
  </si>
  <si>
    <t>Pegawai MAMPU dan Agensi Pendaftaran dan Pelesenan</t>
  </si>
  <si>
    <t>Pembangunan registri dan penjanaan nombor pendaftaran perniagaan tunggal</t>
  </si>
  <si>
    <r>
      <t>Pembangunan servis integrasi (</t>
    </r>
    <r>
      <rPr>
        <i/>
        <sz val="11"/>
        <color theme="1"/>
        <rFont val="Arial"/>
        <family val="2"/>
      </rPr>
      <t>web service</t>
    </r>
    <r>
      <rPr>
        <sz val="11"/>
        <color theme="1"/>
        <rFont val="Arial"/>
        <family val="2"/>
      </rPr>
      <t>)</t>
    </r>
  </si>
  <si>
    <t>Pembangunan dan penyediaan profil data</t>
  </si>
  <si>
    <r>
      <t xml:space="preserve">Konfigurasi infrastruktur platform (Contoh: Konfigurasi </t>
    </r>
    <r>
      <rPr>
        <i/>
        <sz val="11"/>
        <color theme="1"/>
        <rFont val="Arial"/>
        <family val="2"/>
      </rPr>
      <t>Web Application Firewall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Load Balancer</t>
    </r>
    <r>
      <rPr>
        <sz val="11"/>
        <color theme="1"/>
        <rFont val="Arial"/>
        <family val="2"/>
      </rPr>
      <t>)</t>
    </r>
  </si>
  <si>
    <t>Pembangunan, pengubahsuaian dan pengoperasian Master  Data Management (MDM)</t>
  </si>
  <si>
    <r>
      <t xml:space="preserve">Pembangunan, pengubahsuaian dan pengoperasian BI </t>
    </r>
    <r>
      <rPr>
        <i/>
        <sz val="11"/>
        <color theme="1"/>
        <rFont val="Arial"/>
        <family val="2"/>
      </rPr>
      <t>Tools</t>
    </r>
  </si>
  <si>
    <r>
      <t>14.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Pengurusan Perubahan: Program Kesedaran (termasuk khidmat rundingan, logistik dan bahan program)</t>
    </r>
  </si>
  <si>
    <t>PROGRAM</t>
  </si>
  <si>
    <t xml:space="preserve">  KETERANGAN</t>
  </si>
  <si>
    <t xml:space="preserve">KEKERAPAN </t>
  </si>
  <si>
    <t>TEMPOH PELAKSANAAN</t>
  </si>
  <si>
    <t>KUMPULAN SASAR &amp; BILANGAN</t>
  </si>
  <si>
    <r>
      <t>15.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 xml:space="preserve">Pengurusan Perubahan: Bahan Promosi </t>
    </r>
  </si>
  <si>
    <t>UNIT KOS</t>
  </si>
  <si>
    <t>Roll Up Stand Bunting</t>
  </si>
  <si>
    <t>Pamphlet</t>
  </si>
  <si>
    <t>Klip Video</t>
  </si>
  <si>
    <t>Kempen Media Sosial</t>
  </si>
  <si>
    <t>Buku Nota</t>
  </si>
  <si>
    <t>Lain-lain (Sila nyatakan)</t>
  </si>
  <si>
    <r>
      <t>16.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Lain-lain Kos (Nyatakan)</t>
    </r>
  </si>
  <si>
    <t>Existing Server Upgrade - DL560 Gen9 x 2 Units</t>
  </si>
  <si>
    <t>HP</t>
  </si>
  <si>
    <t>Load Balancer</t>
  </si>
  <si>
    <t>Database PostGre SQL Enterprise</t>
  </si>
  <si>
    <t>Business Intelligence Tools</t>
  </si>
  <si>
    <t xml:space="preserve">Memory Upgrade for exisitng StoreEary 1650 </t>
  </si>
  <si>
    <t>Fortinet</t>
  </si>
  <si>
    <t>3 Tahun</t>
  </si>
  <si>
    <t>VM Ware Compatible</t>
  </si>
  <si>
    <t>2017 - VM Ware Compatible Environment</t>
  </si>
  <si>
    <t>VM Ware SRM Replication License</t>
  </si>
  <si>
    <t>VM Ware</t>
  </si>
  <si>
    <t>System Analyst</t>
  </si>
  <si>
    <t>DBA</t>
  </si>
  <si>
    <t>Programmer 1</t>
  </si>
  <si>
    <t>Programmer 2</t>
  </si>
  <si>
    <t>Multimedia Designer</t>
  </si>
  <si>
    <t>Business Writer</t>
  </si>
  <si>
    <t>Documentation Task</t>
  </si>
  <si>
    <t>Multimedia Task</t>
  </si>
  <si>
    <t>Coding &amp; Programming</t>
  </si>
  <si>
    <t>Data Analysis</t>
  </si>
  <si>
    <t>Overall Mapping &amp; Design</t>
  </si>
  <si>
    <t>Tester 1</t>
  </si>
  <si>
    <t>Tester 2</t>
  </si>
  <si>
    <t>Tester 3</t>
  </si>
  <si>
    <t>IV &amp; V Test</t>
  </si>
  <si>
    <t>SPA Test</t>
  </si>
  <si>
    <t>Project Director</t>
  </si>
  <si>
    <t>Project Manager</t>
  </si>
  <si>
    <t>System Support 1</t>
  </si>
  <si>
    <t>System Support 2</t>
  </si>
  <si>
    <t>System Support 3</t>
  </si>
  <si>
    <t>Admin</t>
  </si>
  <si>
    <t>Project Coordinator</t>
  </si>
  <si>
    <t>DRC Support Engineer 1</t>
  </si>
  <si>
    <t>DRC Support Engineer 2</t>
  </si>
  <si>
    <t>DRC Support Engineer 3</t>
  </si>
  <si>
    <t>DRC Support Engineer 4</t>
  </si>
  <si>
    <t>MSCS clustering</t>
  </si>
  <si>
    <t>Kempen Kesedaran Agensi Pendaftar</t>
  </si>
  <si>
    <t>Kempen Kesedaran Agensi Pelesenan</t>
  </si>
  <si>
    <t>10 Agensi</t>
  </si>
  <si>
    <t>83 PBM</t>
  </si>
  <si>
    <t>3 Bulan selepas fasa integrasi</t>
  </si>
  <si>
    <t>Application</t>
  </si>
  <si>
    <t>Pangkalan Data (DB)</t>
  </si>
  <si>
    <t>Backup</t>
  </si>
  <si>
    <t>RedHat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</si>
</sst>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7"/>
      <color theme="1"/>
      <name val="Times New Roman"/>
      <family val="1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0" borderId="0" xfId="0" applyFont="1"/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justify" vertical="center" wrapText="1"/>
    </xf>
    <xf numFmtId="4" fontId="3" fillId="0" borderId="18" xfId="0" applyNumberFormat="1" applyFont="1" applyBorder="1" applyAlignment="1">
      <alignment horizontal="justify" vertical="center" wrapText="1"/>
    </xf>
    <xf numFmtId="4" fontId="2" fillId="0" borderId="18" xfId="0" applyNumberFormat="1" applyFont="1" applyBorder="1" applyAlignment="1">
      <alignment horizontal="justify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3" xfId="0" applyFont="1" applyBorder="1"/>
    <xf numFmtId="4" fontId="2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 indent="5"/>
    </xf>
    <xf numFmtId="0" fontId="10" fillId="0" borderId="11" xfId="0" applyFont="1" applyBorder="1" applyAlignment="1">
      <alignment horizontal="left" vertical="center" wrapText="1" indent="5"/>
    </xf>
    <xf numFmtId="0" fontId="10" fillId="0" borderId="2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2" fillId="0" borderId="12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7" fillId="0" borderId="3" xfId="0" applyNumberFormat="1" applyFont="1" applyBorder="1" applyAlignment="1">
      <alignment horizontal="justify" vertical="center" wrapText="1"/>
    </xf>
    <xf numFmtId="4" fontId="7" fillId="0" borderId="7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tabSelected="1" topLeftCell="C16" zoomScaleNormal="100" workbookViewId="0">
      <selection activeCell="F23" sqref="F23"/>
    </sheetView>
  </sheetViews>
  <sheetFormatPr defaultRowHeight="12.75" x14ac:dyDescent="0.2"/>
  <cols>
    <col min="1" max="1" width="1.42578125" style="6" customWidth="1"/>
    <col min="2" max="2" width="42.140625" style="6" customWidth="1"/>
    <col min="3" max="3" width="54.5703125" style="6" customWidth="1"/>
    <col min="4" max="4" width="24.5703125" style="6" customWidth="1"/>
    <col min="5" max="16384" width="9.140625" style="6"/>
  </cols>
  <sheetData>
    <row r="1" spans="2:4" ht="13.5" thickBot="1" x14ac:dyDescent="0.25">
      <c r="B1" s="4" t="s">
        <v>0</v>
      </c>
      <c r="C1" s="5" t="s">
        <v>1</v>
      </c>
      <c r="D1" s="5" t="s">
        <v>2</v>
      </c>
    </row>
    <row r="2" spans="2:4" ht="13.5" thickBot="1" x14ac:dyDescent="0.25">
      <c r="B2" s="64" t="s">
        <v>3</v>
      </c>
      <c r="C2" s="65"/>
      <c r="D2" s="66"/>
    </row>
    <row r="3" spans="2:4" ht="25.5" x14ac:dyDescent="0.2">
      <c r="B3" s="67">
        <v>1</v>
      </c>
      <c r="C3" s="7" t="s">
        <v>4</v>
      </c>
      <c r="D3" s="69">
        <f>Sheet2!H9+Sheet2!H17+Sheet2!D26</f>
        <v>2307415.1714999997</v>
      </c>
    </row>
    <row r="4" spans="2:4" ht="13.5" thickBot="1" x14ac:dyDescent="0.25">
      <c r="B4" s="68"/>
      <c r="C4" s="8" t="s">
        <v>5</v>
      </c>
      <c r="D4" s="70"/>
    </row>
    <row r="5" spans="2:4" ht="13.5" thickBot="1" x14ac:dyDescent="0.25">
      <c r="B5" s="64" t="s">
        <v>6</v>
      </c>
      <c r="C5" s="65"/>
      <c r="D5" s="66"/>
    </row>
    <row r="6" spans="2:4" x14ac:dyDescent="0.2">
      <c r="B6" s="67">
        <v>2</v>
      </c>
      <c r="C6" s="7" t="s">
        <v>7</v>
      </c>
      <c r="D6" s="69">
        <f>Sheet2!G38</f>
        <v>715000</v>
      </c>
    </row>
    <row r="7" spans="2:4" ht="13.5" thickBot="1" x14ac:dyDescent="0.25">
      <c r="B7" s="68"/>
      <c r="C7" s="8" t="s">
        <v>8</v>
      </c>
      <c r="D7" s="70"/>
    </row>
    <row r="8" spans="2:4" ht="51" x14ac:dyDescent="0.2">
      <c r="B8" s="67">
        <v>3</v>
      </c>
      <c r="C8" s="7" t="s">
        <v>9</v>
      </c>
      <c r="D8" s="69">
        <f>Sheet2!G50</f>
        <v>968000</v>
      </c>
    </row>
    <row r="9" spans="2:4" ht="13.5" thickBot="1" x14ac:dyDescent="0.25">
      <c r="B9" s="68"/>
      <c r="C9" s="8" t="s">
        <v>10</v>
      </c>
      <c r="D9" s="70"/>
    </row>
    <row r="10" spans="2:4" ht="38.25" x14ac:dyDescent="0.2">
      <c r="B10" s="67">
        <v>4</v>
      </c>
      <c r="C10" s="7" t="s">
        <v>11</v>
      </c>
      <c r="D10" s="69">
        <f>Sheet2!G63</f>
        <v>1425600</v>
      </c>
    </row>
    <row r="11" spans="2:4" ht="13.5" thickBot="1" x14ac:dyDescent="0.25">
      <c r="B11" s="68"/>
      <c r="C11" s="8" t="s">
        <v>12</v>
      </c>
      <c r="D11" s="70"/>
    </row>
    <row r="12" spans="2:4" x14ac:dyDescent="0.2">
      <c r="B12" s="67">
        <v>5</v>
      </c>
      <c r="C12" s="7" t="s">
        <v>13</v>
      </c>
      <c r="D12" s="69">
        <f>Sheet2!G76</f>
        <v>1900800</v>
      </c>
    </row>
    <row r="13" spans="2:4" ht="13.5" thickBot="1" x14ac:dyDescent="0.25">
      <c r="B13" s="68"/>
      <c r="C13" s="8" t="s">
        <v>14</v>
      </c>
      <c r="D13" s="70"/>
    </row>
    <row r="14" spans="2:4" ht="38.25" x14ac:dyDescent="0.2">
      <c r="B14" s="67">
        <v>6</v>
      </c>
      <c r="C14" s="7" t="s">
        <v>15</v>
      </c>
      <c r="D14" s="69">
        <f>Sheet2!G89</f>
        <v>4406400</v>
      </c>
    </row>
    <row r="15" spans="2:4" ht="13.5" thickBot="1" x14ac:dyDescent="0.25">
      <c r="B15" s="68"/>
      <c r="C15" s="8" t="s">
        <v>16</v>
      </c>
      <c r="D15" s="70"/>
    </row>
    <row r="16" spans="2:4" ht="13.5" thickBot="1" x14ac:dyDescent="0.25">
      <c r="B16" s="64" t="s">
        <v>17</v>
      </c>
      <c r="C16" s="65"/>
      <c r="D16" s="66"/>
    </row>
    <row r="17" spans="2:4" x14ac:dyDescent="0.2">
      <c r="B17" s="67">
        <v>7</v>
      </c>
      <c r="C17" s="7" t="s">
        <v>18</v>
      </c>
      <c r="D17" s="69">
        <f>Sheet2!G100</f>
        <v>2022400</v>
      </c>
    </row>
    <row r="18" spans="2:4" ht="13.5" thickBot="1" x14ac:dyDescent="0.25">
      <c r="B18" s="68"/>
      <c r="C18" s="8" t="s">
        <v>19</v>
      </c>
      <c r="D18" s="108"/>
    </row>
    <row r="19" spans="2:4" x14ac:dyDescent="0.2">
      <c r="B19" s="67">
        <v>8</v>
      </c>
      <c r="C19" s="9" t="s">
        <v>33</v>
      </c>
      <c r="D19" s="69">
        <f>Sheet2!G110</f>
        <v>1526400</v>
      </c>
    </row>
    <row r="20" spans="2:4" ht="13.5" thickBot="1" x14ac:dyDescent="0.25">
      <c r="B20" s="68"/>
      <c r="C20" s="8" t="s">
        <v>20</v>
      </c>
      <c r="D20" s="108"/>
    </row>
    <row r="21" spans="2:4" x14ac:dyDescent="0.2">
      <c r="B21" s="67">
        <v>9</v>
      </c>
      <c r="C21" s="9" t="s">
        <v>34</v>
      </c>
      <c r="D21" s="69">
        <f>Sheet2!G120</f>
        <v>1526400</v>
      </c>
    </row>
    <row r="22" spans="2:4" ht="13.5" thickBot="1" x14ac:dyDescent="0.25">
      <c r="B22" s="68"/>
      <c r="C22" s="8" t="s">
        <v>21</v>
      </c>
      <c r="D22" s="108"/>
    </row>
    <row r="23" spans="2:4" x14ac:dyDescent="0.2">
      <c r="B23" s="67">
        <v>10</v>
      </c>
      <c r="C23" s="7" t="s">
        <v>22</v>
      </c>
      <c r="D23" s="69">
        <f>Sheet2!G133</f>
        <v>1896000</v>
      </c>
    </row>
    <row r="24" spans="2:4" ht="13.5" thickBot="1" x14ac:dyDescent="0.25">
      <c r="B24" s="68"/>
      <c r="C24" s="8" t="s">
        <v>23</v>
      </c>
      <c r="D24" s="108"/>
    </row>
    <row r="25" spans="2:4" x14ac:dyDescent="0.2">
      <c r="B25" s="67">
        <v>11</v>
      </c>
      <c r="C25" s="7" t="s">
        <v>24</v>
      </c>
      <c r="D25" s="69">
        <f>Sheet2!H159</f>
        <v>495006</v>
      </c>
    </row>
    <row r="26" spans="2:4" ht="13.5" thickBot="1" x14ac:dyDescent="0.25">
      <c r="B26" s="68"/>
      <c r="C26" s="8" t="s">
        <v>25</v>
      </c>
      <c r="D26" s="108"/>
    </row>
    <row r="27" spans="2:4" x14ac:dyDescent="0.2">
      <c r="B27" s="67">
        <v>12</v>
      </c>
      <c r="C27" s="7" t="s">
        <v>26</v>
      </c>
      <c r="D27" s="69">
        <f>Sheet2!H168+Sheet2!F179</f>
        <v>1283180</v>
      </c>
    </row>
    <row r="28" spans="2:4" ht="13.5" thickBot="1" x14ac:dyDescent="0.25">
      <c r="B28" s="68"/>
      <c r="C28" s="8" t="s">
        <v>27</v>
      </c>
      <c r="D28" s="108"/>
    </row>
    <row r="29" spans="2:4" x14ac:dyDescent="0.2">
      <c r="B29" s="67">
        <v>13</v>
      </c>
      <c r="C29" s="7" t="s">
        <v>28</v>
      </c>
      <c r="D29" s="69"/>
    </row>
    <row r="30" spans="2:4" ht="13.5" thickBot="1" x14ac:dyDescent="0.25">
      <c r="B30" s="68"/>
      <c r="C30" s="8" t="s">
        <v>29</v>
      </c>
      <c r="D30" s="108"/>
    </row>
    <row r="31" spans="2:4" ht="15" customHeight="1" x14ac:dyDescent="0.2">
      <c r="B31" s="76" t="s">
        <v>30</v>
      </c>
      <c r="C31" s="77"/>
      <c r="D31" s="69">
        <f>D3+D6+D8+D10+D12+D14+D17+D19+D21+D23+D25+D27+D29</f>
        <v>20472601.171499997</v>
      </c>
    </row>
    <row r="32" spans="2:4" ht="15.75" customHeight="1" x14ac:dyDescent="0.2">
      <c r="B32" s="78" t="s">
        <v>31</v>
      </c>
      <c r="C32" s="79"/>
      <c r="D32" s="109"/>
    </row>
    <row r="33" spans="2:4" ht="13.5" thickBot="1" x14ac:dyDescent="0.25">
      <c r="B33" s="71"/>
      <c r="C33" s="72"/>
      <c r="D33" s="108"/>
    </row>
    <row r="34" spans="2:4" ht="45" customHeight="1" thickBot="1" x14ac:dyDescent="0.25">
      <c r="B34" s="73" t="s">
        <v>32</v>
      </c>
      <c r="C34" s="74"/>
      <c r="D34" s="75"/>
    </row>
  </sheetData>
  <mergeCells count="34">
    <mergeCell ref="B33:C33"/>
    <mergeCell ref="D31:D33"/>
    <mergeCell ref="B34:D34"/>
    <mergeCell ref="B27:B28"/>
    <mergeCell ref="D27:D28"/>
    <mergeCell ref="B29:B30"/>
    <mergeCell ref="D29:D30"/>
    <mergeCell ref="B31:C31"/>
    <mergeCell ref="B32:C32"/>
    <mergeCell ref="B21:B22"/>
    <mergeCell ref="D21:D22"/>
    <mergeCell ref="B23:B24"/>
    <mergeCell ref="D23:D24"/>
    <mergeCell ref="B25:B26"/>
    <mergeCell ref="D25:D26"/>
    <mergeCell ref="B19:B20"/>
    <mergeCell ref="D19:D20"/>
    <mergeCell ref="B8:B9"/>
    <mergeCell ref="D8:D9"/>
    <mergeCell ref="B10:B11"/>
    <mergeCell ref="D10:D11"/>
    <mergeCell ref="B12:B13"/>
    <mergeCell ref="D12:D13"/>
    <mergeCell ref="B14:B15"/>
    <mergeCell ref="D14:D15"/>
    <mergeCell ref="B16:D16"/>
    <mergeCell ref="B17:B18"/>
    <mergeCell ref="D17:D18"/>
    <mergeCell ref="B2:D2"/>
    <mergeCell ref="B3:B4"/>
    <mergeCell ref="D3:D4"/>
    <mergeCell ref="B5:D5"/>
    <mergeCell ref="B6:B7"/>
    <mergeCell ref="D6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8"/>
  <sheetViews>
    <sheetView topLeftCell="A167" zoomScale="80" zoomScaleNormal="80" workbookViewId="0">
      <selection activeCell="F179" sqref="F179"/>
    </sheetView>
  </sheetViews>
  <sheetFormatPr defaultRowHeight="15" x14ac:dyDescent="0.25"/>
  <cols>
    <col min="1" max="1" width="1.42578125" customWidth="1"/>
    <col min="2" max="2" width="18.28515625" customWidth="1"/>
    <col min="3" max="3" width="27.42578125" customWidth="1"/>
    <col min="4" max="4" width="23.7109375" customWidth="1"/>
    <col min="5" max="5" width="20.85546875" customWidth="1"/>
    <col min="6" max="6" width="59.42578125" bestFit="1" customWidth="1"/>
    <col min="7" max="7" width="15.28515625" customWidth="1"/>
    <col min="8" max="8" width="18" customWidth="1"/>
    <col min="9" max="9" width="26.85546875" customWidth="1"/>
  </cols>
  <sheetData>
    <row r="1" spans="2:8" ht="15.75" x14ac:dyDescent="0.25">
      <c r="B1" s="10" t="s">
        <v>35</v>
      </c>
      <c r="C1" s="28" t="s">
        <v>36</v>
      </c>
      <c r="D1" s="28"/>
      <c r="E1" s="28"/>
      <c r="F1" s="28"/>
      <c r="G1" s="28"/>
      <c r="H1" s="28"/>
    </row>
    <row r="2" spans="2:8" ht="15.75" x14ac:dyDescent="0.25">
      <c r="B2" s="10"/>
    </row>
    <row r="3" spans="2:8" ht="16.5" thickBot="1" x14ac:dyDescent="0.3">
      <c r="B3" s="106" t="s">
        <v>37</v>
      </c>
      <c r="C3" s="106"/>
      <c r="D3" s="106"/>
      <c r="E3" s="106"/>
      <c r="F3" s="106"/>
      <c r="G3" s="106"/>
      <c r="H3" s="106"/>
    </row>
    <row r="4" spans="2:8" ht="32.25" thickBot="1" x14ac:dyDescent="0.3">
      <c r="B4" s="1" t="s">
        <v>0</v>
      </c>
      <c r="C4" s="2" t="s">
        <v>1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</row>
    <row r="5" spans="2:8" ht="48" thickBot="1" x14ac:dyDescent="0.3">
      <c r="B5" s="14">
        <v>1</v>
      </c>
      <c r="C5" s="41" t="s">
        <v>102</v>
      </c>
      <c r="D5" s="45" t="s">
        <v>103</v>
      </c>
      <c r="E5" s="45" t="s">
        <v>109</v>
      </c>
      <c r="F5" s="45">
        <v>2</v>
      </c>
      <c r="G5" s="46">
        <v>112740.8</v>
      </c>
      <c r="H5" s="46">
        <f>G5*2</f>
        <v>225481.60000000001</v>
      </c>
    </row>
    <row r="6" spans="2:8" ht="31.5" thickBot="1" x14ac:dyDescent="0.3">
      <c r="B6" s="14">
        <v>2</v>
      </c>
      <c r="C6" s="43" t="s">
        <v>107</v>
      </c>
      <c r="D6" s="45" t="s">
        <v>103</v>
      </c>
      <c r="E6" s="45" t="s">
        <v>109</v>
      </c>
      <c r="F6" s="45">
        <v>2</v>
      </c>
      <c r="G6" s="46">
        <v>254418.55</v>
      </c>
      <c r="H6" s="46">
        <f>G6*2</f>
        <v>508837.1</v>
      </c>
    </row>
    <row r="7" spans="2:8" ht="16.5" thickBot="1" x14ac:dyDescent="0.3">
      <c r="B7" s="14">
        <v>3</v>
      </c>
      <c r="C7" s="42" t="s">
        <v>104</v>
      </c>
      <c r="D7" s="45" t="s">
        <v>108</v>
      </c>
      <c r="E7" s="45" t="s">
        <v>109</v>
      </c>
      <c r="F7" s="45">
        <v>2</v>
      </c>
      <c r="G7" s="46">
        <v>254418.55</v>
      </c>
      <c r="H7" s="46">
        <f t="shared" ref="H7:H8" si="0">G7*2</f>
        <v>508837.1</v>
      </c>
    </row>
    <row r="8" spans="2:8" ht="31.5" thickBot="1" x14ac:dyDescent="0.3">
      <c r="B8" s="48">
        <v>4</v>
      </c>
      <c r="C8" s="44" t="s">
        <v>112</v>
      </c>
      <c r="D8" s="49" t="s">
        <v>113</v>
      </c>
      <c r="E8" s="45" t="s">
        <v>109</v>
      </c>
      <c r="F8" s="49">
        <v>1</v>
      </c>
      <c r="G8" s="50">
        <v>33032.050000000003</v>
      </c>
      <c r="H8" s="46">
        <f t="shared" si="0"/>
        <v>66064.100000000006</v>
      </c>
    </row>
    <row r="9" spans="2:8" ht="16.5" thickBot="1" x14ac:dyDescent="0.3">
      <c r="B9" s="95" t="s">
        <v>31</v>
      </c>
      <c r="C9" s="105"/>
      <c r="D9" s="105"/>
      <c r="E9" s="105"/>
      <c r="F9" s="105"/>
      <c r="G9" s="96"/>
      <c r="H9" s="46">
        <f>SUM(H5:H8)</f>
        <v>1309219.8999999999</v>
      </c>
    </row>
    <row r="10" spans="2:8" ht="15.75" x14ac:dyDescent="0.25">
      <c r="B10" s="10"/>
    </row>
    <row r="11" spans="2:8" ht="15.75" x14ac:dyDescent="0.25">
      <c r="B11" s="107" t="s">
        <v>43</v>
      </c>
      <c r="C11" s="107"/>
      <c r="D11" s="107"/>
      <c r="E11" s="107"/>
      <c r="F11" s="107"/>
      <c r="G11" s="107"/>
      <c r="H11" s="107"/>
    </row>
    <row r="12" spans="2:8" ht="16.5" thickBot="1" x14ac:dyDescent="0.3">
      <c r="B12" s="10"/>
    </row>
    <row r="13" spans="2:8" ht="32.25" thickBot="1" x14ac:dyDescent="0.3">
      <c r="B13" s="1" t="s">
        <v>0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41</v>
      </c>
      <c r="H13" s="2" t="s">
        <v>42</v>
      </c>
    </row>
    <row r="14" spans="2:8" ht="16.5" thickBot="1" x14ac:dyDescent="0.3">
      <c r="B14" s="14">
        <v>1</v>
      </c>
      <c r="C14" s="42" t="s">
        <v>150</v>
      </c>
      <c r="D14" s="3" t="s">
        <v>110</v>
      </c>
      <c r="E14" s="45" t="s">
        <v>109</v>
      </c>
      <c r="F14" s="45">
        <v>1</v>
      </c>
      <c r="G14" s="47">
        <f>(16259.69*0.55)+(16259.69)</f>
        <v>25202.519500000002</v>
      </c>
      <c r="H14" s="47">
        <f>G14*F14</f>
        <v>25202.519500000002</v>
      </c>
    </row>
    <row r="15" spans="2:8" ht="45.75" thickBot="1" x14ac:dyDescent="0.3">
      <c r="B15" s="14">
        <v>2</v>
      </c>
      <c r="C15" s="43" t="s">
        <v>105</v>
      </c>
      <c r="D15" s="3" t="s">
        <v>111</v>
      </c>
      <c r="E15" s="45" t="s">
        <v>109</v>
      </c>
      <c r="F15" s="45">
        <v>1</v>
      </c>
      <c r="G15" s="47">
        <f>(123423.52*0.55)+(123423.52)</f>
        <v>191306.45600000001</v>
      </c>
      <c r="H15" s="47">
        <f>G15*F15</f>
        <v>191306.45600000001</v>
      </c>
    </row>
    <row r="16" spans="2:8" ht="31.5" thickBot="1" x14ac:dyDescent="0.3">
      <c r="B16" s="14">
        <v>3</v>
      </c>
      <c r="C16" s="44" t="s">
        <v>106</v>
      </c>
      <c r="D16" s="45">
        <v>2017</v>
      </c>
      <c r="E16" s="45" t="s">
        <v>109</v>
      </c>
      <c r="F16" s="45">
        <v>1</v>
      </c>
      <c r="G16" s="47">
        <f>(123423.52*2.55)+(123423.52)</f>
        <v>438153.49599999998</v>
      </c>
      <c r="H16" s="47">
        <f>G16*F16</f>
        <v>438153.49599999998</v>
      </c>
    </row>
    <row r="17" spans="2:8" ht="16.5" thickBot="1" x14ac:dyDescent="0.3">
      <c r="B17" s="95" t="s">
        <v>31</v>
      </c>
      <c r="C17" s="105"/>
      <c r="D17" s="105"/>
      <c r="E17" s="105"/>
      <c r="F17" s="105"/>
      <c r="G17" s="96"/>
      <c r="H17" s="47">
        <f>SUM(H14:H16)</f>
        <v>654662.47149999999</v>
      </c>
    </row>
    <row r="18" spans="2:8" ht="15.75" x14ac:dyDescent="0.25">
      <c r="B18" s="10"/>
    </row>
    <row r="19" spans="2:8" ht="15.75" x14ac:dyDescent="0.25">
      <c r="B19" s="107" t="s">
        <v>48</v>
      </c>
      <c r="C19" s="107"/>
      <c r="D19" s="107"/>
      <c r="E19" s="107"/>
      <c r="F19" s="107"/>
      <c r="G19" s="107"/>
      <c r="H19" s="107"/>
    </row>
    <row r="20" spans="2:8" ht="16.5" thickBot="1" x14ac:dyDescent="0.3">
      <c r="B20" s="10"/>
    </row>
    <row r="21" spans="2:8" ht="16.5" thickBot="1" x14ac:dyDescent="0.3">
      <c r="B21" s="15" t="s">
        <v>0</v>
      </c>
      <c r="C21" s="58" t="s">
        <v>1</v>
      </c>
      <c r="D21" s="2" t="s">
        <v>42</v>
      </c>
    </row>
    <row r="22" spans="2:8" ht="16.5" thickBot="1" x14ac:dyDescent="0.3">
      <c r="B22" s="14">
        <v>1</v>
      </c>
      <c r="C22" s="40" t="s">
        <v>147</v>
      </c>
      <c r="D22" s="63">
        <f>(66064*0.3)+66064</f>
        <v>85883.199999999997</v>
      </c>
    </row>
    <row r="23" spans="2:8" ht="15.75" thickBot="1" x14ac:dyDescent="0.3">
      <c r="B23" s="14">
        <v>2</v>
      </c>
      <c r="C23" s="60" t="s">
        <v>148</v>
      </c>
      <c r="D23" s="63">
        <f t="shared" ref="D23:D25" si="1">(66064*0.3)+66064</f>
        <v>85883.199999999997</v>
      </c>
    </row>
    <row r="24" spans="2:8" ht="15.75" thickBot="1" x14ac:dyDescent="0.3">
      <c r="B24" s="14">
        <v>3</v>
      </c>
      <c r="C24" s="59" t="s">
        <v>149</v>
      </c>
      <c r="D24" s="63">
        <f t="shared" si="1"/>
        <v>85883.199999999997</v>
      </c>
    </row>
    <row r="25" spans="2:8" ht="15.75" thickBot="1" x14ac:dyDescent="0.3">
      <c r="B25" s="14">
        <v>4</v>
      </c>
      <c r="C25" s="61" t="s">
        <v>141</v>
      </c>
      <c r="D25" s="63">
        <f t="shared" si="1"/>
        <v>85883.199999999997</v>
      </c>
    </row>
    <row r="26" spans="2:8" ht="16.5" thickBot="1" x14ac:dyDescent="0.3">
      <c r="B26" s="95" t="s">
        <v>31</v>
      </c>
      <c r="C26" s="96"/>
      <c r="D26" s="63">
        <f>SUM(D22:D25)</f>
        <v>343532.79999999999</v>
      </c>
    </row>
    <row r="27" spans="2:8" ht="15.75" x14ac:dyDescent="0.25">
      <c r="B27" s="16"/>
    </row>
    <row r="28" spans="2:8" ht="15.75" x14ac:dyDescent="0.25">
      <c r="B28" s="107" t="s">
        <v>49</v>
      </c>
      <c r="C28" s="107"/>
      <c r="D28" s="107"/>
      <c r="E28" s="107"/>
      <c r="F28" s="107"/>
      <c r="G28" s="107"/>
    </row>
    <row r="29" spans="2:8" ht="16.5" thickBot="1" x14ac:dyDescent="0.3">
      <c r="B29" s="10"/>
    </row>
    <row r="30" spans="2:8" ht="15.75" x14ac:dyDescent="0.25">
      <c r="B30" s="80" t="s">
        <v>50</v>
      </c>
      <c r="C30" s="80" t="s">
        <v>51</v>
      </c>
      <c r="D30" s="80" t="s">
        <v>52</v>
      </c>
      <c r="E30" s="18" t="s">
        <v>50</v>
      </c>
      <c r="F30" s="20" t="s">
        <v>54</v>
      </c>
      <c r="G30" s="17" t="s">
        <v>55</v>
      </c>
    </row>
    <row r="31" spans="2:8" ht="16.5" thickBot="1" x14ac:dyDescent="0.3">
      <c r="B31" s="81"/>
      <c r="C31" s="81"/>
      <c r="D31" s="81"/>
      <c r="E31" s="19" t="s">
        <v>53</v>
      </c>
      <c r="F31" s="21" t="s">
        <v>53</v>
      </c>
      <c r="G31" s="22" t="s">
        <v>56</v>
      </c>
    </row>
    <row r="32" spans="2:8" ht="30.75" thickBot="1" x14ac:dyDescent="0.3">
      <c r="B32" s="23">
        <v>1</v>
      </c>
      <c r="C32" s="24" t="s">
        <v>114</v>
      </c>
      <c r="D32" s="25" t="s">
        <v>124</v>
      </c>
      <c r="E32" s="51">
        <v>65</v>
      </c>
      <c r="F32" s="52">
        <v>2600</v>
      </c>
      <c r="G32" s="55">
        <f>E32*F32</f>
        <v>169000</v>
      </c>
    </row>
    <row r="33" spans="2:7" ht="15.75" thickBot="1" x14ac:dyDescent="0.3">
      <c r="B33" s="23">
        <v>2</v>
      </c>
      <c r="C33" s="24" t="s">
        <v>115</v>
      </c>
      <c r="D33" s="25" t="s">
        <v>123</v>
      </c>
      <c r="E33" s="51">
        <v>65</v>
      </c>
      <c r="F33" s="52">
        <v>2200</v>
      </c>
      <c r="G33" s="55">
        <f t="shared" ref="G33:G37" si="2">E33*F33</f>
        <v>143000</v>
      </c>
    </row>
    <row r="34" spans="2:7" ht="30.75" thickBot="1" x14ac:dyDescent="0.3">
      <c r="B34" s="23">
        <v>3</v>
      </c>
      <c r="C34" s="24" t="s">
        <v>116</v>
      </c>
      <c r="D34" s="25" t="s">
        <v>122</v>
      </c>
      <c r="E34" s="51">
        <v>65</v>
      </c>
      <c r="F34" s="52">
        <v>1900</v>
      </c>
      <c r="G34" s="55">
        <f t="shared" si="2"/>
        <v>123500</v>
      </c>
    </row>
    <row r="35" spans="2:7" ht="30.75" thickBot="1" x14ac:dyDescent="0.3">
      <c r="B35" s="23">
        <v>4</v>
      </c>
      <c r="C35" s="24" t="s">
        <v>117</v>
      </c>
      <c r="D35" s="25" t="s">
        <v>122</v>
      </c>
      <c r="E35" s="51">
        <v>65</v>
      </c>
      <c r="F35" s="52">
        <v>1900</v>
      </c>
      <c r="G35" s="55">
        <f t="shared" si="2"/>
        <v>123500</v>
      </c>
    </row>
    <row r="36" spans="2:7" ht="15.75" thickBot="1" x14ac:dyDescent="0.3">
      <c r="B36" s="23">
        <v>5</v>
      </c>
      <c r="C36" s="24" t="s">
        <v>118</v>
      </c>
      <c r="D36" s="25" t="s">
        <v>121</v>
      </c>
      <c r="E36" s="51">
        <v>65</v>
      </c>
      <c r="F36" s="52">
        <v>1700</v>
      </c>
      <c r="G36" s="55">
        <f t="shared" si="2"/>
        <v>110500</v>
      </c>
    </row>
    <row r="37" spans="2:7" ht="15.75" thickBot="1" x14ac:dyDescent="0.3">
      <c r="B37" s="23">
        <v>6</v>
      </c>
      <c r="C37" s="24" t="s">
        <v>119</v>
      </c>
      <c r="D37" s="25" t="s">
        <v>120</v>
      </c>
      <c r="E37" s="51">
        <v>65</v>
      </c>
      <c r="F37" s="52">
        <v>700</v>
      </c>
      <c r="G37" s="55">
        <f t="shared" si="2"/>
        <v>45500</v>
      </c>
    </row>
    <row r="38" spans="2:7" ht="16.5" thickBot="1" x14ac:dyDescent="0.3">
      <c r="B38" s="82" t="s">
        <v>31</v>
      </c>
      <c r="C38" s="83"/>
      <c r="D38" s="83"/>
      <c r="E38" s="83"/>
      <c r="F38" s="84"/>
      <c r="G38" s="56">
        <f>SUM(G32:G37)</f>
        <v>715000</v>
      </c>
    </row>
    <row r="39" spans="2:7" ht="15.75" x14ac:dyDescent="0.25">
      <c r="B39" s="10"/>
    </row>
    <row r="40" spans="2:7" ht="47.25" customHeight="1" x14ac:dyDescent="0.25">
      <c r="B40" s="85" t="s">
        <v>57</v>
      </c>
      <c r="C40" s="85"/>
      <c r="D40" s="85"/>
      <c r="E40" s="85"/>
      <c r="F40" s="85"/>
      <c r="G40" s="85"/>
    </row>
    <row r="41" spans="2:7" ht="16.5" thickBot="1" x14ac:dyDescent="0.3">
      <c r="B41" s="10"/>
    </row>
    <row r="42" spans="2:7" ht="15.75" x14ac:dyDescent="0.25">
      <c r="B42" s="80" t="s">
        <v>50</v>
      </c>
      <c r="C42" s="80" t="s">
        <v>51</v>
      </c>
      <c r="D42" s="80" t="s">
        <v>52</v>
      </c>
      <c r="E42" s="18" t="s">
        <v>50</v>
      </c>
      <c r="F42" s="20" t="s">
        <v>54</v>
      </c>
      <c r="G42" s="17" t="s">
        <v>55</v>
      </c>
    </row>
    <row r="43" spans="2:7" ht="16.5" thickBot="1" x14ac:dyDescent="0.3">
      <c r="B43" s="81"/>
      <c r="C43" s="81"/>
      <c r="D43" s="81"/>
      <c r="E43" s="19" t="s">
        <v>53</v>
      </c>
      <c r="F43" s="21" t="s">
        <v>53</v>
      </c>
      <c r="G43" s="22" t="s">
        <v>56</v>
      </c>
    </row>
    <row r="44" spans="2:7" ht="30.75" thickBot="1" x14ac:dyDescent="0.3">
      <c r="B44" s="23">
        <v>1</v>
      </c>
      <c r="C44" s="24" t="s">
        <v>114</v>
      </c>
      <c r="D44" s="25" t="s">
        <v>124</v>
      </c>
      <c r="E44" s="51">
        <v>88</v>
      </c>
      <c r="F44" s="52">
        <v>2600</v>
      </c>
      <c r="G44" s="55">
        <f>E44*F44</f>
        <v>228800</v>
      </c>
    </row>
    <row r="45" spans="2:7" ht="15.75" thickBot="1" x14ac:dyDescent="0.3">
      <c r="B45" s="23">
        <v>2</v>
      </c>
      <c r="C45" s="24" t="s">
        <v>115</v>
      </c>
      <c r="D45" s="25" t="s">
        <v>123</v>
      </c>
      <c r="E45" s="51">
        <v>88</v>
      </c>
      <c r="F45" s="52">
        <v>2200</v>
      </c>
      <c r="G45" s="55">
        <f t="shared" ref="G45:G49" si="3">E45*F45</f>
        <v>193600</v>
      </c>
    </row>
    <row r="46" spans="2:7" ht="30.75" thickBot="1" x14ac:dyDescent="0.3">
      <c r="B46" s="23">
        <v>3</v>
      </c>
      <c r="C46" s="24" t="s">
        <v>116</v>
      </c>
      <c r="D46" s="25" t="s">
        <v>122</v>
      </c>
      <c r="E46" s="51">
        <v>88</v>
      </c>
      <c r="F46" s="52">
        <v>1900</v>
      </c>
      <c r="G46" s="55">
        <f t="shared" si="3"/>
        <v>167200</v>
      </c>
    </row>
    <row r="47" spans="2:7" ht="30.75" thickBot="1" x14ac:dyDescent="0.3">
      <c r="B47" s="23">
        <v>4</v>
      </c>
      <c r="C47" s="24" t="s">
        <v>117</v>
      </c>
      <c r="D47" s="25" t="s">
        <v>122</v>
      </c>
      <c r="E47" s="51">
        <v>88</v>
      </c>
      <c r="F47" s="52">
        <v>1900</v>
      </c>
      <c r="G47" s="55">
        <f t="shared" si="3"/>
        <v>167200</v>
      </c>
    </row>
    <row r="48" spans="2:7" ht="15.75" thickBot="1" x14ac:dyDescent="0.3">
      <c r="B48" s="23">
        <v>5</v>
      </c>
      <c r="C48" s="24" t="s">
        <v>118</v>
      </c>
      <c r="D48" s="25" t="s">
        <v>121</v>
      </c>
      <c r="E48" s="51">
        <v>88</v>
      </c>
      <c r="F48" s="52">
        <v>1700</v>
      </c>
      <c r="G48" s="55">
        <f t="shared" si="3"/>
        <v>149600</v>
      </c>
    </row>
    <row r="49" spans="2:7" ht="15.75" thickBot="1" x14ac:dyDescent="0.3">
      <c r="B49" s="23">
        <v>6</v>
      </c>
      <c r="C49" s="24" t="s">
        <v>119</v>
      </c>
      <c r="D49" s="25" t="s">
        <v>120</v>
      </c>
      <c r="E49" s="51">
        <v>88</v>
      </c>
      <c r="F49" s="52">
        <v>700</v>
      </c>
      <c r="G49" s="55">
        <f t="shared" si="3"/>
        <v>61600</v>
      </c>
    </row>
    <row r="50" spans="2:7" ht="16.5" thickBot="1" x14ac:dyDescent="0.3">
      <c r="B50" s="82" t="s">
        <v>31</v>
      </c>
      <c r="C50" s="83"/>
      <c r="D50" s="83"/>
      <c r="E50" s="83"/>
      <c r="F50" s="84"/>
      <c r="G50" s="54">
        <f>SUM(G44:G49)</f>
        <v>968000</v>
      </c>
    </row>
    <row r="51" spans="2:7" ht="15.75" x14ac:dyDescent="0.25">
      <c r="B51" s="28"/>
    </row>
    <row r="52" spans="2:7" ht="43.5" customHeight="1" x14ac:dyDescent="0.25">
      <c r="B52" s="85" t="s">
        <v>58</v>
      </c>
      <c r="C52" s="85"/>
      <c r="D52" s="85"/>
      <c r="E52" s="85"/>
      <c r="F52" s="85"/>
      <c r="G52" s="85"/>
    </row>
    <row r="53" spans="2:7" ht="16.5" thickBot="1" x14ac:dyDescent="0.3">
      <c r="B53" s="10"/>
    </row>
    <row r="54" spans="2:7" ht="15.75" x14ac:dyDescent="0.25">
      <c r="B54" s="80" t="s">
        <v>50</v>
      </c>
      <c r="C54" s="80" t="s">
        <v>51</v>
      </c>
      <c r="D54" s="80" t="s">
        <v>52</v>
      </c>
      <c r="E54" s="18" t="s">
        <v>50</v>
      </c>
      <c r="F54" s="20" t="s">
        <v>54</v>
      </c>
      <c r="G54" s="17" t="s">
        <v>55</v>
      </c>
    </row>
    <row r="55" spans="2:7" ht="16.5" thickBot="1" x14ac:dyDescent="0.3">
      <c r="B55" s="81"/>
      <c r="C55" s="81"/>
      <c r="D55" s="81"/>
      <c r="E55" s="19" t="s">
        <v>53</v>
      </c>
      <c r="F55" s="21" t="s">
        <v>53</v>
      </c>
      <c r="G55" s="22" t="s">
        <v>56</v>
      </c>
    </row>
    <row r="56" spans="2:7" ht="30.75" thickBot="1" x14ac:dyDescent="0.3">
      <c r="B56" s="23">
        <v>1</v>
      </c>
      <c r="C56" s="24" t="s">
        <v>114</v>
      </c>
      <c r="D56" s="25" t="s">
        <v>124</v>
      </c>
      <c r="E56" s="51">
        <v>132</v>
      </c>
      <c r="F56" s="52">
        <v>2400</v>
      </c>
      <c r="G56" s="55">
        <f>E56*F56</f>
        <v>316800</v>
      </c>
    </row>
    <row r="57" spans="2:7" ht="15.75" thickBot="1" x14ac:dyDescent="0.3">
      <c r="B57" s="23">
        <v>2</v>
      </c>
      <c r="C57" s="24" t="s">
        <v>115</v>
      </c>
      <c r="D57" s="25" t="s">
        <v>123</v>
      </c>
      <c r="E57" s="51">
        <v>132</v>
      </c>
      <c r="F57" s="52">
        <v>2200</v>
      </c>
      <c r="G57" s="55">
        <f t="shared" ref="G57:G61" si="4">E57*F57</f>
        <v>290400</v>
      </c>
    </row>
    <row r="58" spans="2:7" ht="30.75" thickBot="1" x14ac:dyDescent="0.3">
      <c r="B58" s="23">
        <v>3</v>
      </c>
      <c r="C58" s="24" t="s">
        <v>116</v>
      </c>
      <c r="D58" s="25" t="s">
        <v>122</v>
      </c>
      <c r="E58" s="51">
        <v>132</v>
      </c>
      <c r="F58" s="52">
        <v>1900</v>
      </c>
      <c r="G58" s="55">
        <f t="shared" si="4"/>
        <v>250800</v>
      </c>
    </row>
    <row r="59" spans="2:7" ht="30.75" thickBot="1" x14ac:dyDescent="0.3">
      <c r="B59" s="23">
        <v>4</v>
      </c>
      <c r="C59" s="24" t="s">
        <v>117</v>
      </c>
      <c r="D59" s="25" t="s">
        <v>122</v>
      </c>
      <c r="E59" s="51">
        <v>132</v>
      </c>
      <c r="F59" s="52">
        <v>1900</v>
      </c>
      <c r="G59" s="55">
        <f t="shared" si="4"/>
        <v>250800</v>
      </c>
    </row>
    <row r="60" spans="2:7" ht="15.75" thickBot="1" x14ac:dyDescent="0.3">
      <c r="B60" s="23">
        <v>5</v>
      </c>
      <c r="C60" s="24" t="s">
        <v>118</v>
      </c>
      <c r="D60" s="25" t="s">
        <v>121</v>
      </c>
      <c r="E60" s="51">
        <v>132</v>
      </c>
      <c r="F60" s="52">
        <v>1700</v>
      </c>
      <c r="G60" s="55">
        <f t="shared" si="4"/>
        <v>224400</v>
      </c>
    </row>
    <row r="61" spans="2:7" ht="15.75" thickBot="1" x14ac:dyDescent="0.3">
      <c r="B61" s="23">
        <v>6</v>
      </c>
      <c r="C61" s="24" t="s">
        <v>119</v>
      </c>
      <c r="D61" s="25" t="s">
        <v>120</v>
      </c>
      <c r="E61" s="51">
        <v>132</v>
      </c>
      <c r="F61" s="52">
        <v>700</v>
      </c>
      <c r="G61" s="55">
        <f t="shared" si="4"/>
        <v>92400</v>
      </c>
    </row>
    <row r="62" spans="2:7" ht="15.75" thickBot="1" x14ac:dyDescent="0.3">
      <c r="B62" s="23"/>
      <c r="C62" s="24"/>
      <c r="D62" s="25"/>
      <c r="E62" s="26"/>
      <c r="F62" s="27"/>
      <c r="G62" s="25"/>
    </row>
    <row r="63" spans="2:7" ht="16.5" thickBot="1" x14ac:dyDescent="0.3">
      <c r="B63" s="82" t="s">
        <v>31</v>
      </c>
      <c r="C63" s="83"/>
      <c r="D63" s="83"/>
      <c r="E63" s="83"/>
      <c r="F63" s="84"/>
      <c r="G63" s="54">
        <f>SUM(G56:G62)</f>
        <v>1425600</v>
      </c>
    </row>
    <row r="64" spans="2:7" ht="15.75" x14ac:dyDescent="0.25">
      <c r="B64" s="10"/>
    </row>
    <row r="65" spans="2:7" ht="15.75" x14ac:dyDescent="0.25">
      <c r="B65" s="85" t="s">
        <v>59</v>
      </c>
      <c r="C65" s="85"/>
      <c r="D65" s="85"/>
      <c r="E65" s="85"/>
      <c r="F65" s="85"/>
      <c r="G65" s="85"/>
    </row>
    <row r="66" spans="2:7" ht="16.5" thickBot="1" x14ac:dyDescent="0.3">
      <c r="B66" s="10"/>
    </row>
    <row r="67" spans="2:7" ht="15.75" x14ac:dyDescent="0.25">
      <c r="B67" s="80" t="s">
        <v>50</v>
      </c>
      <c r="C67" s="80" t="s">
        <v>51</v>
      </c>
      <c r="D67" s="80" t="s">
        <v>52</v>
      </c>
      <c r="E67" s="18" t="s">
        <v>50</v>
      </c>
      <c r="F67" s="20" t="s">
        <v>54</v>
      </c>
      <c r="G67" s="17" t="s">
        <v>55</v>
      </c>
    </row>
    <row r="68" spans="2:7" ht="16.5" thickBot="1" x14ac:dyDescent="0.3">
      <c r="B68" s="81"/>
      <c r="C68" s="81"/>
      <c r="D68" s="81"/>
      <c r="E68" s="19" t="s">
        <v>53</v>
      </c>
      <c r="F68" s="21" t="s">
        <v>53</v>
      </c>
      <c r="G68" s="22" t="s">
        <v>56</v>
      </c>
    </row>
    <row r="69" spans="2:7" ht="30.75" thickBot="1" x14ac:dyDescent="0.3">
      <c r="B69" s="23">
        <v>1</v>
      </c>
      <c r="C69" s="24" t="s">
        <v>114</v>
      </c>
      <c r="D69" s="25" t="s">
        <v>124</v>
      </c>
      <c r="E69" s="51">
        <v>176</v>
      </c>
      <c r="F69" s="52">
        <v>2400</v>
      </c>
      <c r="G69" s="55">
        <f>E69*F69</f>
        <v>422400</v>
      </c>
    </row>
    <row r="70" spans="2:7" ht="15.75" thickBot="1" x14ac:dyDescent="0.3">
      <c r="B70" s="23">
        <v>2</v>
      </c>
      <c r="C70" s="24" t="s">
        <v>115</v>
      </c>
      <c r="D70" s="25" t="s">
        <v>123</v>
      </c>
      <c r="E70" s="51">
        <v>176</v>
      </c>
      <c r="F70" s="52">
        <v>2200</v>
      </c>
      <c r="G70" s="55">
        <f t="shared" ref="G70:G74" si="5">E70*F70</f>
        <v>387200</v>
      </c>
    </row>
    <row r="71" spans="2:7" ht="30.75" thickBot="1" x14ac:dyDescent="0.3">
      <c r="B71" s="23">
        <v>3</v>
      </c>
      <c r="C71" s="24" t="s">
        <v>116</v>
      </c>
      <c r="D71" s="25" t="s">
        <v>122</v>
      </c>
      <c r="E71" s="51">
        <v>176</v>
      </c>
      <c r="F71" s="52">
        <v>1900</v>
      </c>
      <c r="G71" s="55">
        <f t="shared" si="5"/>
        <v>334400</v>
      </c>
    </row>
    <row r="72" spans="2:7" ht="30.75" thickBot="1" x14ac:dyDescent="0.3">
      <c r="B72" s="23">
        <v>4</v>
      </c>
      <c r="C72" s="24" t="s">
        <v>117</v>
      </c>
      <c r="D72" s="25" t="s">
        <v>122</v>
      </c>
      <c r="E72" s="51">
        <v>176</v>
      </c>
      <c r="F72" s="52">
        <v>1900</v>
      </c>
      <c r="G72" s="55">
        <f t="shared" si="5"/>
        <v>334400</v>
      </c>
    </row>
    <row r="73" spans="2:7" ht="15.75" thickBot="1" x14ac:dyDescent="0.3">
      <c r="B73" s="23">
        <v>5</v>
      </c>
      <c r="C73" s="24" t="s">
        <v>118</v>
      </c>
      <c r="D73" s="25" t="s">
        <v>121</v>
      </c>
      <c r="E73" s="51">
        <v>176</v>
      </c>
      <c r="F73" s="52">
        <v>1700</v>
      </c>
      <c r="G73" s="55">
        <f t="shared" si="5"/>
        <v>299200</v>
      </c>
    </row>
    <row r="74" spans="2:7" ht="15.75" thickBot="1" x14ac:dyDescent="0.3">
      <c r="B74" s="23">
        <v>6</v>
      </c>
      <c r="C74" s="24" t="s">
        <v>119</v>
      </c>
      <c r="D74" s="25" t="s">
        <v>120</v>
      </c>
      <c r="E74" s="51">
        <v>176</v>
      </c>
      <c r="F74" s="52">
        <v>700</v>
      </c>
      <c r="G74" s="55">
        <f t="shared" si="5"/>
        <v>123200</v>
      </c>
    </row>
    <row r="75" spans="2:7" ht="15.75" thickBot="1" x14ac:dyDescent="0.3">
      <c r="B75" s="23"/>
      <c r="C75" s="24"/>
      <c r="D75" s="25"/>
      <c r="E75" s="26"/>
      <c r="F75" s="27"/>
      <c r="G75" s="25"/>
    </row>
    <row r="76" spans="2:7" ht="16.5" thickBot="1" x14ac:dyDescent="0.3">
      <c r="B76" s="82" t="s">
        <v>31</v>
      </c>
      <c r="C76" s="83"/>
      <c r="D76" s="83"/>
      <c r="E76" s="83"/>
      <c r="F76" s="84"/>
      <c r="G76" s="54">
        <f>SUM(G69:G75)</f>
        <v>1900800</v>
      </c>
    </row>
    <row r="77" spans="2:7" ht="15.75" x14ac:dyDescent="0.25">
      <c r="B77" s="10"/>
    </row>
    <row r="78" spans="2:7" ht="44.25" customHeight="1" x14ac:dyDescent="0.25">
      <c r="B78" s="85" t="s">
        <v>60</v>
      </c>
      <c r="C78" s="85"/>
      <c r="D78" s="85"/>
      <c r="E78" s="85"/>
      <c r="F78" s="85"/>
      <c r="G78" s="85"/>
    </row>
    <row r="79" spans="2:7" ht="16.5" thickBot="1" x14ac:dyDescent="0.3">
      <c r="B79" s="10"/>
    </row>
    <row r="80" spans="2:7" ht="15.75" x14ac:dyDescent="0.25">
      <c r="B80" s="80" t="s">
        <v>50</v>
      </c>
      <c r="C80" s="80" t="s">
        <v>51</v>
      </c>
      <c r="D80" s="80" t="s">
        <v>52</v>
      </c>
      <c r="E80" s="18" t="s">
        <v>50</v>
      </c>
      <c r="F80" s="20" t="s">
        <v>54</v>
      </c>
      <c r="G80" s="17" t="s">
        <v>55</v>
      </c>
    </row>
    <row r="81" spans="2:7" ht="16.5" thickBot="1" x14ac:dyDescent="0.3">
      <c r="B81" s="81"/>
      <c r="C81" s="81"/>
      <c r="D81" s="81"/>
      <c r="E81" s="19" t="s">
        <v>53</v>
      </c>
      <c r="F81" s="21" t="s">
        <v>53</v>
      </c>
      <c r="G81" s="22" t="s">
        <v>56</v>
      </c>
    </row>
    <row r="82" spans="2:7" ht="30.75" thickBot="1" x14ac:dyDescent="0.3">
      <c r="B82" s="23">
        <v>1</v>
      </c>
      <c r="C82" s="24" t="s">
        <v>114</v>
      </c>
      <c r="D82" s="25" t="s">
        <v>124</v>
      </c>
      <c r="E82" s="51">
        <v>408</v>
      </c>
      <c r="F82" s="52">
        <v>2400</v>
      </c>
      <c r="G82" s="55">
        <f>E82*F82</f>
        <v>979200</v>
      </c>
    </row>
    <row r="83" spans="2:7" ht="15.75" thickBot="1" x14ac:dyDescent="0.3">
      <c r="B83" s="23">
        <v>2</v>
      </c>
      <c r="C83" s="24" t="s">
        <v>115</v>
      </c>
      <c r="D83" s="25" t="s">
        <v>123</v>
      </c>
      <c r="E83" s="51">
        <v>408</v>
      </c>
      <c r="F83" s="52">
        <v>2200</v>
      </c>
      <c r="G83" s="55">
        <f t="shared" ref="G83:G87" si="6">E83*F83</f>
        <v>897600</v>
      </c>
    </row>
    <row r="84" spans="2:7" ht="30.75" thickBot="1" x14ac:dyDescent="0.3">
      <c r="B84" s="23">
        <v>3</v>
      </c>
      <c r="C84" s="24" t="s">
        <v>116</v>
      </c>
      <c r="D84" s="25" t="s">
        <v>122</v>
      </c>
      <c r="E84" s="51">
        <v>408</v>
      </c>
      <c r="F84" s="52">
        <v>1900</v>
      </c>
      <c r="G84" s="55">
        <f t="shared" si="6"/>
        <v>775200</v>
      </c>
    </row>
    <row r="85" spans="2:7" ht="30.75" thickBot="1" x14ac:dyDescent="0.3">
      <c r="B85" s="23">
        <v>4</v>
      </c>
      <c r="C85" s="24" t="s">
        <v>117</v>
      </c>
      <c r="D85" s="25" t="s">
        <v>122</v>
      </c>
      <c r="E85" s="51">
        <v>408</v>
      </c>
      <c r="F85" s="52">
        <v>1900</v>
      </c>
      <c r="G85" s="55">
        <f t="shared" si="6"/>
        <v>775200</v>
      </c>
    </row>
    <row r="86" spans="2:7" ht="15.75" thickBot="1" x14ac:dyDescent="0.3">
      <c r="B86" s="23">
        <v>5</v>
      </c>
      <c r="C86" s="24" t="s">
        <v>118</v>
      </c>
      <c r="D86" s="25" t="s">
        <v>121</v>
      </c>
      <c r="E86" s="51">
        <v>408</v>
      </c>
      <c r="F86" s="52">
        <v>1700</v>
      </c>
      <c r="G86" s="55">
        <f t="shared" si="6"/>
        <v>693600</v>
      </c>
    </row>
    <row r="87" spans="2:7" ht="15.75" thickBot="1" x14ac:dyDescent="0.3">
      <c r="B87" s="23">
        <v>6</v>
      </c>
      <c r="C87" s="24" t="s">
        <v>119</v>
      </c>
      <c r="D87" s="25" t="s">
        <v>120</v>
      </c>
      <c r="E87" s="51">
        <v>408</v>
      </c>
      <c r="F87" s="52">
        <v>700</v>
      </c>
      <c r="G87" s="55">
        <f t="shared" si="6"/>
        <v>285600</v>
      </c>
    </row>
    <row r="88" spans="2:7" ht="15.75" thickBot="1" x14ac:dyDescent="0.3">
      <c r="B88" s="23"/>
      <c r="C88" s="24"/>
      <c r="D88" s="25"/>
      <c r="E88" s="26"/>
      <c r="F88" s="27"/>
      <c r="G88" s="25"/>
    </row>
    <row r="89" spans="2:7" ht="16.5" thickBot="1" x14ac:dyDescent="0.3">
      <c r="B89" s="82" t="s">
        <v>31</v>
      </c>
      <c r="C89" s="83"/>
      <c r="D89" s="83"/>
      <c r="E89" s="83"/>
      <c r="F89" s="84"/>
      <c r="G89" s="54">
        <f>SUM(G82:G88)</f>
        <v>4406400</v>
      </c>
    </row>
    <row r="90" spans="2:7" ht="15.75" x14ac:dyDescent="0.25">
      <c r="B90" s="10"/>
    </row>
    <row r="91" spans="2:7" ht="15.75" x14ac:dyDescent="0.25">
      <c r="B91" s="85" t="s">
        <v>61</v>
      </c>
      <c r="C91" s="85"/>
      <c r="D91" s="85"/>
      <c r="E91" s="85"/>
      <c r="F91" s="85"/>
      <c r="G91" s="85"/>
    </row>
    <row r="92" spans="2:7" ht="16.5" thickBot="1" x14ac:dyDescent="0.3">
      <c r="B92" s="10"/>
    </row>
    <row r="93" spans="2:7" ht="15.75" x14ac:dyDescent="0.25">
      <c r="B93" s="80" t="s">
        <v>50</v>
      </c>
      <c r="C93" s="80" t="s">
        <v>51</v>
      </c>
      <c r="D93" s="80" t="s">
        <v>52</v>
      </c>
      <c r="E93" s="18" t="s">
        <v>50</v>
      </c>
      <c r="F93" s="20" t="s">
        <v>54</v>
      </c>
      <c r="G93" s="17" t="s">
        <v>55</v>
      </c>
    </row>
    <row r="94" spans="2:7" ht="16.5" thickBot="1" x14ac:dyDescent="0.3">
      <c r="B94" s="81"/>
      <c r="C94" s="81"/>
      <c r="D94" s="81"/>
      <c r="E94" s="19" t="s">
        <v>53</v>
      </c>
      <c r="F94" s="21" t="s">
        <v>53</v>
      </c>
      <c r="G94" s="22" t="s">
        <v>56</v>
      </c>
    </row>
    <row r="95" spans="2:7" ht="15.75" thickBot="1" x14ac:dyDescent="0.3">
      <c r="B95" s="23">
        <v>1</v>
      </c>
      <c r="C95" s="24" t="s">
        <v>137</v>
      </c>
      <c r="D95" s="25"/>
      <c r="E95" s="51">
        <v>316</v>
      </c>
      <c r="F95" s="52">
        <v>1600</v>
      </c>
      <c r="G95" s="53">
        <f>F95*E95</f>
        <v>505600</v>
      </c>
    </row>
    <row r="96" spans="2:7" ht="15.75" thickBot="1" x14ac:dyDescent="0.3">
      <c r="B96" s="23">
        <v>2</v>
      </c>
      <c r="C96" s="24" t="s">
        <v>138</v>
      </c>
      <c r="D96" s="25"/>
      <c r="E96" s="51">
        <v>316</v>
      </c>
      <c r="F96" s="52">
        <v>1600</v>
      </c>
      <c r="G96" s="53">
        <f t="shared" ref="G96:G97" si="7">F96*E96</f>
        <v>505600</v>
      </c>
    </row>
    <row r="97" spans="2:7" ht="15.75" thickBot="1" x14ac:dyDescent="0.3">
      <c r="B97" s="23">
        <v>3</v>
      </c>
      <c r="C97" s="24" t="s">
        <v>139</v>
      </c>
      <c r="D97" s="25"/>
      <c r="E97" s="51">
        <v>316</v>
      </c>
      <c r="F97" s="52">
        <v>1600</v>
      </c>
      <c r="G97" s="53">
        <f t="shared" si="7"/>
        <v>505600</v>
      </c>
    </row>
    <row r="98" spans="2:7" ht="15.75" thickBot="1" x14ac:dyDescent="0.3">
      <c r="B98" s="23">
        <v>4</v>
      </c>
      <c r="C98" s="24" t="s">
        <v>140</v>
      </c>
      <c r="D98" s="25"/>
      <c r="E98" s="51">
        <v>316</v>
      </c>
      <c r="F98" s="52">
        <v>1600</v>
      </c>
      <c r="G98" s="53">
        <f t="shared" ref="G98" si="8">F98*E98</f>
        <v>505600</v>
      </c>
    </row>
    <row r="99" spans="2:7" ht="15.75" thickBot="1" x14ac:dyDescent="0.3">
      <c r="B99" s="23"/>
      <c r="C99" s="24"/>
      <c r="D99" s="25"/>
      <c r="E99" s="26"/>
      <c r="F99" s="27"/>
      <c r="G99" s="25"/>
    </row>
    <row r="100" spans="2:7" ht="16.5" thickBot="1" x14ac:dyDescent="0.3">
      <c r="B100" s="82" t="s">
        <v>31</v>
      </c>
      <c r="C100" s="83"/>
      <c r="D100" s="83"/>
      <c r="E100" s="83"/>
      <c r="F100" s="84"/>
      <c r="G100" s="54">
        <f>SUM(G95:G99)</f>
        <v>2022400</v>
      </c>
    </row>
    <row r="101" spans="2:7" ht="15.75" x14ac:dyDescent="0.25">
      <c r="B101" s="10"/>
    </row>
    <row r="102" spans="2:7" ht="15.75" x14ac:dyDescent="0.25">
      <c r="B102" s="85" t="s">
        <v>62</v>
      </c>
      <c r="C102" s="85"/>
      <c r="D102" s="85"/>
      <c r="E102" s="85"/>
      <c r="F102" s="85"/>
      <c r="G102" s="85"/>
    </row>
    <row r="103" spans="2:7" ht="15.75" thickBot="1" x14ac:dyDescent="0.3">
      <c r="B103" s="29"/>
    </row>
    <row r="104" spans="2:7" ht="15.75" x14ac:dyDescent="0.25">
      <c r="B104" s="80" t="s">
        <v>50</v>
      </c>
      <c r="C104" s="80" t="s">
        <v>51</v>
      </c>
      <c r="D104" s="80" t="s">
        <v>52</v>
      </c>
      <c r="E104" s="18" t="s">
        <v>50</v>
      </c>
      <c r="F104" s="20" t="s">
        <v>54</v>
      </c>
      <c r="G104" s="17" t="s">
        <v>55</v>
      </c>
    </row>
    <row r="105" spans="2:7" ht="16.5" thickBot="1" x14ac:dyDescent="0.3">
      <c r="B105" s="81"/>
      <c r="C105" s="81"/>
      <c r="D105" s="81"/>
      <c r="E105" s="19" t="s">
        <v>53</v>
      </c>
      <c r="F105" s="21" t="s">
        <v>53</v>
      </c>
      <c r="G105" s="22" t="s">
        <v>56</v>
      </c>
    </row>
    <row r="106" spans="2:7" ht="15.75" thickBot="1" x14ac:dyDescent="0.3">
      <c r="B106" s="23">
        <v>1</v>
      </c>
      <c r="C106" s="24" t="s">
        <v>125</v>
      </c>
      <c r="D106" s="25" t="s">
        <v>128</v>
      </c>
      <c r="E106" s="51">
        <v>212</v>
      </c>
      <c r="F106" s="52">
        <v>2400</v>
      </c>
      <c r="G106" s="53">
        <f>F106*E106</f>
        <v>508800</v>
      </c>
    </row>
    <row r="107" spans="2:7" ht="15.75" thickBot="1" x14ac:dyDescent="0.3">
      <c r="B107" s="23">
        <v>2</v>
      </c>
      <c r="C107" s="24" t="s">
        <v>126</v>
      </c>
      <c r="D107" s="25" t="s">
        <v>128</v>
      </c>
      <c r="E107" s="51">
        <v>212</v>
      </c>
      <c r="F107" s="52">
        <v>2400</v>
      </c>
      <c r="G107" s="53">
        <f t="shared" ref="G107:G108" si="9">F107*E107</f>
        <v>508800</v>
      </c>
    </row>
    <row r="108" spans="2:7" ht="15.75" thickBot="1" x14ac:dyDescent="0.3">
      <c r="B108" s="23">
        <v>3</v>
      </c>
      <c r="C108" s="24" t="s">
        <v>127</v>
      </c>
      <c r="D108" s="25" t="s">
        <v>128</v>
      </c>
      <c r="E108" s="51">
        <v>212</v>
      </c>
      <c r="F108" s="52">
        <v>2400</v>
      </c>
      <c r="G108" s="53">
        <f t="shared" si="9"/>
        <v>508800</v>
      </c>
    </row>
    <row r="109" spans="2:7" ht="15.75" thickBot="1" x14ac:dyDescent="0.3">
      <c r="B109" s="23"/>
      <c r="C109" s="24"/>
      <c r="D109" s="25"/>
      <c r="E109" s="26"/>
      <c r="F109" s="27"/>
      <c r="G109" s="25"/>
    </row>
    <row r="110" spans="2:7" ht="16.5" thickBot="1" x14ac:dyDescent="0.3">
      <c r="B110" s="82" t="s">
        <v>31</v>
      </c>
      <c r="C110" s="83"/>
      <c r="D110" s="83"/>
      <c r="E110" s="83"/>
      <c r="F110" s="84"/>
      <c r="G110" s="54">
        <f>SUM(G106:G109)</f>
        <v>1526400</v>
      </c>
    </row>
    <row r="111" spans="2:7" ht="15.75" x14ac:dyDescent="0.25">
      <c r="B111" s="10"/>
    </row>
    <row r="112" spans="2:7" ht="15.75" x14ac:dyDescent="0.25">
      <c r="B112" s="85" t="s">
        <v>63</v>
      </c>
      <c r="C112" s="85"/>
      <c r="D112" s="85"/>
      <c r="E112" s="85"/>
      <c r="F112" s="85"/>
      <c r="G112" s="85"/>
    </row>
    <row r="113" spans="2:7" ht="15.75" thickBot="1" x14ac:dyDescent="0.3">
      <c r="B113" s="29"/>
    </row>
    <row r="114" spans="2:7" ht="15.75" x14ac:dyDescent="0.25">
      <c r="B114" s="80" t="s">
        <v>50</v>
      </c>
      <c r="C114" s="80" t="s">
        <v>51</v>
      </c>
      <c r="D114" s="80" t="s">
        <v>52</v>
      </c>
      <c r="E114" s="18" t="s">
        <v>50</v>
      </c>
      <c r="F114" s="20" t="s">
        <v>54</v>
      </c>
      <c r="G114" s="17" t="s">
        <v>55</v>
      </c>
    </row>
    <row r="115" spans="2:7" ht="16.5" thickBot="1" x14ac:dyDescent="0.3">
      <c r="B115" s="81"/>
      <c r="C115" s="81"/>
      <c r="D115" s="81"/>
      <c r="E115" s="19" t="s">
        <v>53</v>
      </c>
      <c r="F115" s="21" t="s">
        <v>53</v>
      </c>
      <c r="G115" s="22" t="s">
        <v>56</v>
      </c>
    </row>
    <row r="116" spans="2:7" ht="15.75" thickBot="1" x14ac:dyDescent="0.3">
      <c r="B116" s="23">
        <v>1</v>
      </c>
      <c r="C116" s="24" t="s">
        <v>125</v>
      </c>
      <c r="D116" s="25" t="s">
        <v>129</v>
      </c>
      <c r="E116" s="51">
        <v>212</v>
      </c>
      <c r="F116" s="52">
        <v>2400</v>
      </c>
      <c r="G116" s="53">
        <f>F116*E116</f>
        <v>508800</v>
      </c>
    </row>
    <row r="117" spans="2:7" ht="15.75" thickBot="1" x14ac:dyDescent="0.3">
      <c r="B117" s="23">
        <v>2</v>
      </c>
      <c r="C117" s="24" t="s">
        <v>126</v>
      </c>
      <c r="D117" s="25" t="s">
        <v>129</v>
      </c>
      <c r="E117" s="51">
        <v>212</v>
      </c>
      <c r="F117" s="52">
        <v>2400</v>
      </c>
      <c r="G117" s="53">
        <f t="shared" ref="G117:G118" si="10">F117*E117</f>
        <v>508800</v>
      </c>
    </row>
    <row r="118" spans="2:7" ht="15.75" thickBot="1" x14ac:dyDescent="0.3">
      <c r="B118" s="23">
        <v>3</v>
      </c>
      <c r="C118" s="24" t="s">
        <v>127</v>
      </c>
      <c r="D118" s="25" t="s">
        <v>129</v>
      </c>
      <c r="E118" s="51">
        <v>212</v>
      </c>
      <c r="F118" s="52">
        <v>2400</v>
      </c>
      <c r="G118" s="53">
        <f t="shared" si="10"/>
        <v>508800</v>
      </c>
    </row>
    <row r="119" spans="2:7" ht="15.75" thickBot="1" x14ac:dyDescent="0.3">
      <c r="B119" s="23"/>
      <c r="C119" s="24"/>
      <c r="D119" s="25"/>
      <c r="E119" s="26"/>
      <c r="F119" s="27"/>
      <c r="G119" s="25"/>
    </row>
    <row r="120" spans="2:7" ht="16.5" thickBot="1" x14ac:dyDescent="0.3">
      <c r="B120" s="82" t="s">
        <v>31</v>
      </c>
      <c r="C120" s="83"/>
      <c r="D120" s="83"/>
      <c r="E120" s="83"/>
      <c r="F120" s="84"/>
      <c r="G120" s="54">
        <f>SUM(G116:G119)</f>
        <v>1526400</v>
      </c>
    </row>
    <row r="121" spans="2:7" x14ac:dyDescent="0.25">
      <c r="B121" s="30"/>
    </row>
    <row r="122" spans="2:7" ht="15.75" x14ac:dyDescent="0.25">
      <c r="B122" s="85" t="s">
        <v>64</v>
      </c>
      <c r="C122" s="85"/>
      <c r="D122" s="85"/>
      <c r="E122" s="85"/>
      <c r="F122" s="85"/>
      <c r="G122" s="85"/>
    </row>
    <row r="123" spans="2:7" ht="16.5" thickBot="1" x14ac:dyDescent="0.3">
      <c r="B123" s="10"/>
    </row>
    <row r="124" spans="2:7" ht="15.75" x14ac:dyDescent="0.25">
      <c r="B124" s="80" t="s">
        <v>50</v>
      </c>
      <c r="C124" s="80" t="s">
        <v>51</v>
      </c>
      <c r="D124" s="80" t="s">
        <v>52</v>
      </c>
      <c r="E124" s="18" t="s">
        <v>50</v>
      </c>
      <c r="F124" s="20" t="s">
        <v>54</v>
      </c>
      <c r="G124" s="17" t="s">
        <v>55</v>
      </c>
    </row>
    <row r="125" spans="2:7" ht="16.5" thickBot="1" x14ac:dyDescent="0.3">
      <c r="B125" s="81"/>
      <c r="C125" s="81"/>
      <c r="D125" s="81"/>
      <c r="E125" s="19" t="s">
        <v>53</v>
      </c>
      <c r="F125" s="21" t="s">
        <v>53</v>
      </c>
      <c r="G125" s="22" t="s">
        <v>56</v>
      </c>
    </row>
    <row r="126" spans="2:7" ht="15.75" thickBot="1" x14ac:dyDescent="0.3">
      <c r="B126" s="23">
        <v>1</v>
      </c>
      <c r="C126" s="24" t="s">
        <v>130</v>
      </c>
      <c r="D126" s="25"/>
      <c r="E126" s="51">
        <v>316</v>
      </c>
      <c r="F126" s="52">
        <v>1600</v>
      </c>
      <c r="G126" s="53">
        <f>F126*E126</f>
        <v>505600</v>
      </c>
    </row>
    <row r="127" spans="2:7" ht="15.75" thickBot="1" x14ac:dyDescent="0.3">
      <c r="B127" s="23">
        <v>2</v>
      </c>
      <c r="C127" s="24" t="s">
        <v>136</v>
      </c>
      <c r="D127" s="25"/>
      <c r="E127" s="51">
        <v>316</v>
      </c>
      <c r="F127" s="52">
        <v>1200</v>
      </c>
      <c r="G127" s="53">
        <f t="shared" ref="G127:G131" si="11">F127*E127</f>
        <v>379200</v>
      </c>
    </row>
    <row r="128" spans="2:7" ht="15.75" thickBot="1" x14ac:dyDescent="0.3">
      <c r="B128" s="23">
        <v>3</v>
      </c>
      <c r="C128" s="24" t="s">
        <v>131</v>
      </c>
      <c r="D128" s="25"/>
      <c r="E128" s="51">
        <v>316</v>
      </c>
      <c r="F128" s="52">
        <v>900</v>
      </c>
      <c r="G128" s="53">
        <f t="shared" si="11"/>
        <v>284400</v>
      </c>
    </row>
    <row r="129" spans="2:8" ht="15.75" thickBot="1" x14ac:dyDescent="0.3">
      <c r="B129" s="23">
        <v>4</v>
      </c>
      <c r="C129" s="24" t="s">
        <v>132</v>
      </c>
      <c r="D129" s="25"/>
      <c r="E129" s="51">
        <v>316</v>
      </c>
      <c r="F129" s="52">
        <v>900</v>
      </c>
      <c r="G129" s="53">
        <f t="shared" si="11"/>
        <v>284400</v>
      </c>
    </row>
    <row r="130" spans="2:8" ht="15.75" thickBot="1" x14ac:dyDescent="0.3">
      <c r="B130" s="23">
        <v>5</v>
      </c>
      <c r="C130" s="24" t="s">
        <v>133</v>
      </c>
      <c r="D130" s="25"/>
      <c r="E130" s="51">
        <v>316</v>
      </c>
      <c r="F130" s="52">
        <v>700</v>
      </c>
      <c r="G130" s="53">
        <f t="shared" si="11"/>
        <v>221200</v>
      </c>
    </row>
    <row r="131" spans="2:8" ht="15.75" thickBot="1" x14ac:dyDescent="0.3">
      <c r="B131" s="23">
        <v>6</v>
      </c>
      <c r="C131" s="24" t="s">
        <v>134</v>
      </c>
      <c r="D131" s="25"/>
      <c r="E131" s="51">
        <v>316</v>
      </c>
      <c r="F131" s="52">
        <v>700</v>
      </c>
      <c r="G131" s="53">
        <f t="shared" si="11"/>
        <v>221200</v>
      </c>
    </row>
    <row r="132" spans="2:8" ht="15.75" thickBot="1" x14ac:dyDescent="0.3">
      <c r="B132" s="23">
        <v>7</v>
      </c>
      <c r="C132" s="24" t="s">
        <v>135</v>
      </c>
      <c r="D132" s="25"/>
      <c r="E132" s="26"/>
      <c r="F132" s="27"/>
      <c r="G132" s="25"/>
    </row>
    <row r="133" spans="2:8" ht="16.5" thickBot="1" x14ac:dyDescent="0.3">
      <c r="B133" s="82" t="s">
        <v>31</v>
      </c>
      <c r="C133" s="83"/>
      <c r="D133" s="83"/>
      <c r="E133" s="83"/>
      <c r="F133" s="84"/>
      <c r="G133" s="54">
        <f>SUM(G126:G132)</f>
        <v>1896000</v>
      </c>
    </row>
    <row r="134" spans="2:8" ht="15.75" x14ac:dyDescent="0.25">
      <c r="B134" s="10"/>
    </row>
    <row r="135" spans="2:8" ht="15.75" x14ac:dyDescent="0.25">
      <c r="B135" s="85" t="s">
        <v>65</v>
      </c>
      <c r="C135" s="85"/>
      <c r="D135" s="85"/>
      <c r="E135" s="85"/>
      <c r="F135" s="85"/>
      <c r="G135" s="85"/>
    </row>
    <row r="136" spans="2:8" ht="15.75" thickBot="1" x14ac:dyDescent="0.3">
      <c r="B136" s="31"/>
    </row>
    <row r="137" spans="2:8" ht="45.75" thickBot="1" x14ac:dyDescent="0.3">
      <c r="B137" s="11" t="s">
        <v>0</v>
      </c>
      <c r="C137" s="12" t="s">
        <v>66</v>
      </c>
      <c r="D137" s="12" t="s">
        <v>67</v>
      </c>
      <c r="E137" s="12" t="s">
        <v>68</v>
      </c>
      <c r="F137" s="12" t="s">
        <v>69</v>
      </c>
      <c r="G137" s="12" t="s">
        <v>70</v>
      </c>
      <c r="H137" s="12" t="s">
        <v>42</v>
      </c>
    </row>
    <row r="138" spans="2:8" ht="15.75" thickBot="1" x14ac:dyDescent="0.3">
      <c r="B138" s="86" t="s">
        <v>71</v>
      </c>
      <c r="C138" s="87"/>
      <c r="D138" s="87"/>
      <c r="E138" s="87"/>
      <c r="F138" s="87"/>
      <c r="G138" s="87"/>
      <c r="H138" s="88"/>
    </row>
    <row r="139" spans="2:8" ht="27" customHeight="1" x14ac:dyDescent="0.25">
      <c r="B139" s="89">
        <v>1</v>
      </c>
      <c r="C139" s="91" t="s">
        <v>72</v>
      </c>
      <c r="D139" s="89">
        <v>3</v>
      </c>
      <c r="E139" s="89">
        <v>1</v>
      </c>
      <c r="F139" s="89" t="s">
        <v>73</v>
      </c>
      <c r="G139" s="89">
        <v>5</v>
      </c>
      <c r="H139" s="93">
        <v>45000</v>
      </c>
    </row>
    <row r="140" spans="2:8" ht="15.75" thickBot="1" x14ac:dyDescent="0.3">
      <c r="B140" s="90"/>
      <c r="C140" s="92"/>
      <c r="D140" s="90"/>
      <c r="E140" s="90"/>
      <c r="F140" s="90"/>
      <c r="G140" s="90"/>
      <c r="H140" s="94"/>
    </row>
    <row r="141" spans="2:8" ht="55.5" customHeight="1" x14ac:dyDescent="0.25">
      <c r="B141" s="89">
        <v>2</v>
      </c>
      <c r="C141" s="91" t="s">
        <v>74</v>
      </c>
      <c r="D141" s="89">
        <v>3</v>
      </c>
      <c r="E141" s="89">
        <v>1</v>
      </c>
      <c r="F141" s="89" t="s">
        <v>73</v>
      </c>
      <c r="G141" s="89">
        <v>5</v>
      </c>
      <c r="H141" s="93">
        <v>45001</v>
      </c>
    </row>
    <row r="142" spans="2:8" ht="15.75" thickBot="1" x14ac:dyDescent="0.3">
      <c r="B142" s="90"/>
      <c r="C142" s="92"/>
      <c r="D142" s="90"/>
      <c r="E142" s="90"/>
      <c r="F142" s="90"/>
      <c r="G142" s="90"/>
      <c r="H142" s="94"/>
    </row>
    <row r="143" spans="2:8" ht="55.5" customHeight="1" x14ac:dyDescent="0.25">
      <c r="B143" s="89">
        <v>3</v>
      </c>
      <c r="C143" s="91" t="s">
        <v>75</v>
      </c>
      <c r="D143" s="89">
        <v>3</v>
      </c>
      <c r="E143" s="89">
        <v>1</v>
      </c>
      <c r="F143" s="89" t="s">
        <v>73</v>
      </c>
      <c r="G143" s="89">
        <v>5</v>
      </c>
      <c r="H143" s="93">
        <v>45002</v>
      </c>
    </row>
    <row r="144" spans="2:8" ht="15.75" thickBot="1" x14ac:dyDescent="0.3">
      <c r="B144" s="90"/>
      <c r="C144" s="92"/>
      <c r="D144" s="90"/>
      <c r="E144" s="90"/>
      <c r="F144" s="90"/>
      <c r="G144" s="90"/>
      <c r="H144" s="94"/>
    </row>
    <row r="145" spans="2:8" ht="41.25" customHeight="1" x14ac:dyDescent="0.25">
      <c r="B145" s="89">
        <v>4</v>
      </c>
      <c r="C145" s="91" t="s">
        <v>76</v>
      </c>
      <c r="D145" s="89">
        <v>3</v>
      </c>
      <c r="E145" s="89">
        <v>1</v>
      </c>
      <c r="F145" s="89" t="s">
        <v>73</v>
      </c>
      <c r="G145" s="89">
        <v>5</v>
      </c>
      <c r="H145" s="93">
        <v>45003</v>
      </c>
    </row>
    <row r="146" spans="2:8" ht="15.75" thickBot="1" x14ac:dyDescent="0.3">
      <c r="B146" s="90"/>
      <c r="C146" s="92"/>
      <c r="D146" s="90"/>
      <c r="E146" s="90"/>
      <c r="F146" s="90"/>
      <c r="G146" s="90"/>
      <c r="H146" s="94"/>
    </row>
    <row r="147" spans="2:8" ht="27" customHeight="1" x14ac:dyDescent="0.25">
      <c r="B147" s="89">
        <v>5</v>
      </c>
      <c r="C147" s="97" t="s">
        <v>77</v>
      </c>
      <c r="D147" s="89"/>
      <c r="E147" s="97"/>
      <c r="F147" s="89"/>
      <c r="G147" s="89"/>
      <c r="H147" s="93"/>
    </row>
    <row r="148" spans="2:8" ht="15.75" thickBot="1" x14ac:dyDescent="0.3">
      <c r="B148" s="90"/>
      <c r="C148" s="98"/>
      <c r="D148" s="90"/>
      <c r="E148" s="98"/>
      <c r="F148" s="90"/>
      <c r="G148" s="90"/>
      <c r="H148" s="94"/>
    </row>
    <row r="149" spans="2:8" ht="45.75" thickBot="1" x14ac:dyDescent="0.3">
      <c r="B149" s="33" t="s">
        <v>0</v>
      </c>
      <c r="C149" s="34" t="s">
        <v>66</v>
      </c>
      <c r="D149" s="34" t="s">
        <v>67</v>
      </c>
      <c r="E149" s="34" t="s">
        <v>68</v>
      </c>
      <c r="F149" s="34" t="s">
        <v>69</v>
      </c>
      <c r="G149" s="34" t="s">
        <v>70</v>
      </c>
      <c r="H149" s="34" t="s">
        <v>42</v>
      </c>
    </row>
    <row r="150" spans="2:8" ht="15.75" thickBot="1" x14ac:dyDescent="0.3">
      <c r="B150" s="86" t="s">
        <v>78</v>
      </c>
      <c r="C150" s="87"/>
      <c r="D150" s="87"/>
      <c r="E150" s="87"/>
      <c r="F150" s="87"/>
      <c r="G150" s="87"/>
      <c r="H150" s="88"/>
    </row>
    <row r="151" spans="2:8" ht="15.75" thickBot="1" x14ac:dyDescent="0.3">
      <c r="B151" s="35">
        <v>6</v>
      </c>
      <c r="C151" s="13" t="s">
        <v>79</v>
      </c>
      <c r="D151" s="36">
        <v>1</v>
      </c>
      <c r="E151" s="36">
        <v>1</v>
      </c>
      <c r="F151" s="99" t="s">
        <v>80</v>
      </c>
      <c r="G151" s="36">
        <v>5</v>
      </c>
      <c r="H151" s="57">
        <v>45000</v>
      </c>
    </row>
    <row r="152" spans="2:8" ht="57.75" thickBot="1" x14ac:dyDescent="0.3">
      <c r="B152" s="35">
        <v>7</v>
      </c>
      <c r="C152" s="13" t="s">
        <v>81</v>
      </c>
      <c r="D152" s="36">
        <v>1</v>
      </c>
      <c r="E152" s="36">
        <v>1</v>
      </c>
      <c r="F152" s="100"/>
      <c r="G152" s="36">
        <v>5</v>
      </c>
      <c r="H152" s="57">
        <v>45000</v>
      </c>
    </row>
    <row r="153" spans="2:8" ht="29.25" thickBot="1" x14ac:dyDescent="0.3">
      <c r="B153" s="35">
        <v>8</v>
      </c>
      <c r="C153" s="32" t="s">
        <v>82</v>
      </c>
      <c r="D153" s="36">
        <v>1</v>
      </c>
      <c r="E153" s="36">
        <v>1</v>
      </c>
      <c r="F153" s="100"/>
      <c r="G153" s="36">
        <v>5</v>
      </c>
      <c r="H153" s="57">
        <v>45000</v>
      </c>
    </row>
    <row r="154" spans="2:8" ht="29.25" thickBot="1" x14ac:dyDescent="0.3">
      <c r="B154" s="35">
        <v>9</v>
      </c>
      <c r="C154" s="13" t="s">
        <v>83</v>
      </c>
      <c r="D154" s="36">
        <v>1</v>
      </c>
      <c r="E154" s="36">
        <v>1</v>
      </c>
      <c r="F154" s="100"/>
      <c r="G154" s="36">
        <v>5</v>
      </c>
      <c r="H154" s="57">
        <v>45000</v>
      </c>
    </row>
    <row r="155" spans="2:8" ht="72" thickBot="1" x14ac:dyDescent="0.3">
      <c r="B155" s="35">
        <v>10</v>
      </c>
      <c r="C155" s="13" t="s">
        <v>84</v>
      </c>
      <c r="D155" s="36">
        <v>1</v>
      </c>
      <c r="E155" s="36">
        <v>1</v>
      </c>
      <c r="F155" s="100"/>
      <c r="G155" s="36">
        <v>5</v>
      </c>
      <c r="H155" s="57">
        <v>45000</v>
      </c>
    </row>
    <row r="156" spans="2:8" ht="57.75" thickBot="1" x14ac:dyDescent="0.3">
      <c r="B156" s="35">
        <v>11</v>
      </c>
      <c r="C156" s="32" t="s">
        <v>85</v>
      </c>
      <c r="D156" s="36">
        <v>1</v>
      </c>
      <c r="E156" s="36">
        <v>1</v>
      </c>
      <c r="F156" s="100"/>
      <c r="G156" s="36">
        <v>5</v>
      </c>
      <c r="H156" s="57">
        <v>45000</v>
      </c>
    </row>
    <row r="157" spans="2:8" ht="43.5" thickBot="1" x14ac:dyDescent="0.3">
      <c r="B157" s="35">
        <v>12</v>
      </c>
      <c r="C157" s="32" t="s">
        <v>86</v>
      </c>
      <c r="D157" s="36">
        <v>1</v>
      </c>
      <c r="E157" s="36">
        <v>1</v>
      </c>
      <c r="F157" s="101"/>
      <c r="G157" s="36">
        <v>5</v>
      </c>
      <c r="H157" s="57">
        <v>45000</v>
      </c>
    </row>
    <row r="158" spans="2:8" ht="15.75" thickBot="1" x14ac:dyDescent="0.3">
      <c r="B158" s="35">
        <v>13</v>
      </c>
      <c r="C158" s="32" t="s">
        <v>77</v>
      </c>
      <c r="D158" s="36"/>
      <c r="E158" s="32"/>
      <c r="F158" s="32"/>
      <c r="G158" s="32"/>
      <c r="H158" s="32"/>
    </row>
    <row r="159" spans="2:8" ht="15.75" thickBot="1" x14ac:dyDescent="0.3">
      <c r="B159" s="102" t="s">
        <v>31</v>
      </c>
      <c r="C159" s="103"/>
      <c r="D159" s="103"/>
      <c r="E159" s="103"/>
      <c r="F159" s="103"/>
      <c r="G159" s="104"/>
      <c r="H159" s="57">
        <f>SUM(H151:H158)+H145+H143+H141+H139</f>
        <v>495006</v>
      </c>
    </row>
    <row r="160" spans="2:8" ht="15.75" x14ac:dyDescent="0.25">
      <c r="B160" s="10"/>
    </row>
    <row r="161" spans="2:8" ht="15.75" x14ac:dyDescent="0.25">
      <c r="B161" s="10"/>
    </row>
    <row r="162" spans="2:8" ht="38.25" customHeight="1" x14ac:dyDescent="0.25">
      <c r="B162" s="85" t="s">
        <v>87</v>
      </c>
      <c r="C162" s="85"/>
      <c r="D162" s="85"/>
      <c r="E162" s="85"/>
      <c r="F162" s="85"/>
      <c r="G162" s="85"/>
    </row>
    <row r="163" spans="2:8" ht="16.5" thickBot="1" x14ac:dyDescent="0.3">
      <c r="B163" s="10"/>
    </row>
    <row r="164" spans="2:8" ht="45.75" thickBot="1" x14ac:dyDescent="0.3">
      <c r="B164" s="11" t="s">
        <v>0</v>
      </c>
      <c r="C164" s="12" t="s">
        <v>88</v>
      </c>
      <c r="D164" s="12" t="s">
        <v>89</v>
      </c>
      <c r="E164" s="12" t="s">
        <v>90</v>
      </c>
      <c r="F164" s="12" t="s">
        <v>91</v>
      </c>
      <c r="G164" s="12" t="s">
        <v>92</v>
      </c>
      <c r="H164" s="12" t="s">
        <v>2</v>
      </c>
    </row>
    <row r="165" spans="2:8" ht="29.25" thickBot="1" x14ac:dyDescent="0.3">
      <c r="B165" s="35"/>
      <c r="C165" s="32" t="s">
        <v>142</v>
      </c>
      <c r="D165" s="36" t="s">
        <v>144</v>
      </c>
      <c r="E165" s="32">
        <v>1</v>
      </c>
      <c r="F165" s="32" t="s">
        <v>146</v>
      </c>
      <c r="G165" s="32">
        <f>5*10</f>
        <v>50</v>
      </c>
      <c r="H165" s="57">
        <f>990*G165</f>
        <v>49500</v>
      </c>
    </row>
    <row r="166" spans="2:8" ht="29.25" thickBot="1" x14ac:dyDescent="0.3">
      <c r="B166" s="35"/>
      <c r="C166" s="32" t="s">
        <v>143</v>
      </c>
      <c r="D166" s="36" t="s">
        <v>145</v>
      </c>
      <c r="E166" s="32">
        <v>6</v>
      </c>
      <c r="F166" s="32" t="s">
        <v>146</v>
      </c>
      <c r="G166" s="32">
        <f>4*83</f>
        <v>332</v>
      </c>
      <c r="H166" s="57">
        <f>990*G166</f>
        <v>328680</v>
      </c>
    </row>
    <row r="167" spans="2:8" ht="15.75" thickBot="1" x14ac:dyDescent="0.3">
      <c r="B167" s="35"/>
      <c r="C167" s="32"/>
      <c r="D167" s="36"/>
      <c r="E167" s="32"/>
      <c r="F167" s="32"/>
      <c r="G167" s="32"/>
      <c r="H167" s="57"/>
    </row>
    <row r="168" spans="2:8" ht="15.75" thickBot="1" x14ac:dyDescent="0.3">
      <c r="B168" s="102" t="s">
        <v>31</v>
      </c>
      <c r="C168" s="103"/>
      <c r="D168" s="103"/>
      <c r="E168" s="103"/>
      <c r="F168" s="103"/>
      <c r="G168" s="104"/>
      <c r="H168" s="57">
        <f>SUM(H165:H167)</f>
        <v>378180</v>
      </c>
    </row>
    <row r="169" spans="2:8" ht="15.75" x14ac:dyDescent="0.25">
      <c r="B169" s="10"/>
    </row>
    <row r="170" spans="2:8" ht="15.75" x14ac:dyDescent="0.25">
      <c r="B170" s="85" t="s">
        <v>93</v>
      </c>
      <c r="C170" s="85"/>
      <c r="D170" s="85"/>
      <c r="E170" s="85"/>
      <c r="F170" s="85"/>
      <c r="G170" s="85"/>
    </row>
    <row r="171" spans="2:8" ht="16.5" thickBot="1" x14ac:dyDescent="0.3">
      <c r="B171" s="10"/>
    </row>
    <row r="172" spans="2:8" ht="16.5" thickBot="1" x14ac:dyDescent="0.3">
      <c r="B172" s="1" t="s">
        <v>0</v>
      </c>
      <c r="C172" s="2" t="s">
        <v>1</v>
      </c>
      <c r="D172" s="2" t="s">
        <v>40</v>
      </c>
      <c r="E172" s="2" t="s">
        <v>94</v>
      </c>
      <c r="F172" s="2" t="s">
        <v>42</v>
      </c>
    </row>
    <row r="173" spans="2:8" ht="15.75" thickBot="1" x14ac:dyDescent="0.3">
      <c r="B173" s="37">
        <v>1</v>
      </c>
      <c r="C173" s="38" t="s">
        <v>95</v>
      </c>
      <c r="D173" s="46">
        <v>200</v>
      </c>
      <c r="E173" s="46">
        <v>1000</v>
      </c>
      <c r="F173" s="46">
        <f>E173*D173</f>
        <v>200000</v>
      </c>
    </row>
    <row r="174" spans="2:8" ht="15.75" thickBot="1" x14ac:dyDescent="0.3">
      <c r="B174" s="37">
        <v>2</v>
      </c>
      <c r="C174" s="38" t="s">
        <v>96</v>
      </c>
      <c r="D174" s="46">
        <v>1000</v>
      </c>
      <c r="E174" s="46">
        <v>5</v>
      </c>
      <c r="F174" s="46">
        <f t="shared" ref="F174:F178" si="12">E174*D174</f>
        <v>5000</v>
      </c>
    </row>
    <row r="175" spans="2:8" ht="15.75" thickBot="1" x14ac:dyDescent="0.3">
      <c r="B175" s="37">
        <v>3</v>
      </c>
      <c r="C175" s="3" t="s">
        <v>97</v>
      </c>
      <c r="D175" s="46">
        <v>4</v>
      </c>
      <c r="E175" s="46">
        <v>35000</v>
      </c>
      <c r="F175" s="46">
        <f t="shared" si="12"/>
        <v>140000</v>
      </c>
    </row>
    <row r="176" spans="2:8" ht="15.75" thickBot="1" x14ac:dyDescent="0.3">
      <c r="B176" s="37">
        <v>4</v>
      </c>
      <c r="C176" s="3" t="s">
        <v>98</v>
      </c>
      <c r="D176" s="46">
        <v>8</v>
      </c>
      <c r="E176" s="46">
        <v>25000</v>
      </c>
      <c r="F176" s="46">
        <f t="shared" si="12"/>
        <v>200000</v>
      </c>
    </row>
    <row r="177" spans="2:7" ht="15.75" thickBot="1" x14ac:dyDescent="0.3">
      <c r="B177" s="37">
        <v>5</v>
      </c>
      <c r="C177" s="3" t="s">
        <v>99</v>
      </c>
      <c r="D177" s="46">
        <v>8</v>
      </c>
      <c r="E177" s="46">
        <v>45000</v>
      </c>
      <c r="F177" s="46">
        <f t="shared" si="12"/>
        <v>360000</v>
      </c>
    </row>
    <row r="178" spans="2:7" ht="15.75" thickBot="1" x14ac:dyDescent="0.3">
      <c r="B178" s="37">
        <v>6</v>
      </c>
      <c r="C178" s="3" t="s">
        <v>100</v>
      </c>
      <c r="D178" s="46"/>
      <c r="E178" s="46"/>
      <c r="F178" s="46">
        <f t="shared" si="12"/>
        <v>0</v>
      </c>
    </row>
    <row r="179" spans="2:7" ht="16.5" thickBot="1" x14ac:dyDescent="0.3">
      <c r="B179" s="95" t="s">
        <v>31</v>
      </c>
      <c r="C179" s="105"/>
      <c r="D179" s="105"/>
      <c r="E179" s="96"/>
      <c r="F179" s="62">
        <f>SUM(F173:F178)</f>
        <v>905000</v>
      </c>
    </row>
    <row r="180" spans="2:7" ht="15.75" x14ac:dyDescent="0.25">
      <c r="B180" s="10"/>
    </row>
    <row r="181" spans="2:7" ht="15.75" x14ac:dyDescent="0.25">
      <c r="B181" s="10"/>
    </row>
    <row r="182" spans="2:7" ht="15.75" x14ac:dyDescent="0.25">
      <c r="B182" s="85" t="s">
        <v>101</v>
      </c>
      <c r="C182" s="85"/>
      <c r="D182" s="85"/>
      <c r="E182" s="85"/>
      <c r="F182" s="85"/>
      <c r="G182" s="85"/>
    </row>
    <row r="183" spans="2:7" ht="16.5" thickBot="1" x14ac:dyDescent="0.3">
      <c r="B183" s="10"/>
    </row>
    <row r="184" spans="2:7" ht="16.5" thickBot="1" x14ac:dyDescent="0.3">
      <c r="B184" s="1" t="s">
        <v>0</v>
      </c>
      <c r="C184" s="2" t="s">
        <v>1</v>
      </c>
      <c r="D184" s="2" t="s">
        <v>2</v>
      </c>
    </row>
    <row r="185" spans="2:7" ht="15.75" thickBot="1" x14ac:dyDescent="0.3">
      <c r="B185" s="37"/>
      <c r="C185" s="38"/>
      <c r="D185" s="3"/>
    </row>
    <row r="186" spans="2:7" ht="15.75" thickBot="1" x14ac:dyDescent="0.3">
      <c r="B186" s="37"/>
      <c r="C186" s="38"/>
      <c r="D186" s="3"/>
    </row>
    <row r="187" spans="2:7" ht="15.75" thickBot="1" x14ac:dyDescent="0.3">
      <c r="B187" s="37"/>
      <c r="C187" s="3"/>
      <c r="D187" s="3"/>
    </row>
    <row r="188" spans="2:7" ht="16.5" thickBot="1" x14ac:dyDescent="0.3">
      <c r="B188" s="95" t="s">
        <v>31</v>
      </c>
      <c r="C188" s="96"/>
      <c r="D188" s="39"/>
    </row>
  </sheetData>
  <mergeCells count="97">
    <mergeCell ref="B3:H3"/>
    <mergeCell ref="B11:H11"/>
    <mergeCell ref="B19:H19"/>
    <mergeCell ref="B28:G28"/>
    <mergeCell ref="B40:G40"/>
    <mergeCell ref="B38:F38"/>
    <mergeCell ref="B9:G9"/>
    <mergeCell ref="B17:G17"/>
    <mergeCell ref="B26:C26"/>
    <mergeCell ref="B30:B31"/>
    <mergeCell ref="C30:C31"/>
    <mergeCell ref="D30:D31"/>
    <mergeCell ref="B150:H150"/>
    <mergeCell ref="F151:F157"/>
    <mergeCell ref="B159:G159"/>
    <mergeCell ref="B168:G168"/>
    <mergeCell ref="B179:E179"/>
    <mergeCell ref="B188:C188"/>
    <mergeCell ref="B162:G162"/>
    <mergeCell ref="B170:G170"/>
    <mergeCell ref="B182:G182"/>
    <mergeCell ref="H145:H146"/>
    <mergeCell ref="B147:B148"/>
    <mergeCell ref="C147:C148"/>
    <mergeCell ref="D147:D148"/>
    <mergeCell ref="E147:E148"/>
    <mergeCell ref="F147:F148"/>
    <mergeCell ref="G147:G148"/>
    <mergeCell ref="H147:H148"/>
    <mergeCell ref="B145:B146"/>
    <mergeCell ref="C145:C146"/>
    <mergeCell ref="D145:D146"/>
    <mergeCell ref="E145:E146"/>
    <mergeCell ref="F145:F146"/>
    <mergeCell ref="G145:G146"/>
    <mergeCell ref="H141:H142"/>
    <mergeCell ref="B143:B144"/>
    <mergeCell ref="C143:C144"/>
    <mergeCell ref="D143:D144"/>
    <mergeCell ref="E143:E144"/>
    <mergeCell ref="F143:F144"/>
    <mergeCell ref="G143:G144"/>
    <mergeCell ref="H143:H144"/>
    <mergeCell ref="B141:B142"/>
    <mergeCell ref="C141:C142"/>
    <mergeCell ref="D141:D142"/>
    <mergeCell ref="E141:E142"/>
    <mergeCell ref="F141:F142"/>
    <mergeCell ref="G141:G142"/>
    <mergeCell ref="B133:F133"/>
    <mergeCell ref="B138:H138"/>
    <mergeCell ref="B139:B140"/>
    <mergeCell ref="C139:C140"/>
    <mergeCell ref="D139:D140"/>
    <mergeCell ref="E139:E140"/>
    <mergeCell ref="F139:F140"/>
    <mergeCell ref="G139:G140"/>
    <mergeCell ref="H139:H140"/>
    <mergeCell ref="B135:G135"/>
    <mergeCell ref="B110:F110"/>
    <mergeCell ref="B114:B115"/>
    <mergeCell ref="C114:C115"/>
    <mergeCell ref="D114:D115"/>
    <mergeCell ref="B120:F120"/>
    <mergeCell ref="B124:B125"/>
    <mergeCell ref="C124:C125"/>
    <mergeCell ref="D124:D125"/>
    <mergeCell ref="B112:G112"/>
    <mergeCell ref="B122:G122"/>
    <mergeCell ref="B89:F89"/>
    <mergeCell ref="B93:B94"/>
    <mergeCell ref="C93:C94"/>
    <mergeCell ref="D93:D94"/>
    <mergeCell ref="B100:F100"/>
    <mergeCell ref="B104:B105"/>
    <mergeCell ref="C104:C105"/>
    <mergeCell ref="D104:D105"/>
    <mergeCell ref="B91:G91"/>
    <mergeCell ref="B102:G102"/>
    <mergeCell ref="B63:F63"/>
    <mergeCell ref="B67:B68"/>
    <mergeCell ref="C67:C68"/>
    <mergeCell ref="D67:D68"/>
    <mergeCell ref="B76:F76"/>
    <mergeCell ref="B80:B81"/>
    <mergeCell ref="C80:C81"/>
    <mergeCell ref="D80:D81"/>
    <mergeCell ref="B65:G65"/>
    <mergeCell ref="B78:G78"/>
    <mergeCell ref="B42:B43"/>
    <mergeCell ref="C42:C43"/>
    <mergeCell ref="D42:D43"/>
    <mergeCell ref="B50:F50"/>
    <mergeCell ref="B54:B55"/>
    <mergeCell ref="C54:C55"/>
    <mergeCell ref="D54:D55"/>
    <mergeCell ref="B52:G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2017-06-08T01:45:57Z</dcterms:created>
  <dcterms:modified xsi:type="dcterms:W3CDTF">2017-06-08T06:00:55Z</dcterms:modified>
</cp:coreProperties>
</file>