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JULINAH\SPS\"/>
    </mc:Choice>
  </mc:AlternateContent>
  <bookViews>
    <workbookView xWindow="0" yWindow="0" windowWidth="20490" windowHeight="7755" activeTab="3"/>
  </bookViews>
  <sheets>
    <sheet name="Sheet1" sheetId="1" r:id="rId1"/>
    <sheet name="Sheet1 (2)" sheetId="4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D7" i="1" l="1"/>
  <c r="D29" i="4" l="1"/>
  <c r="E29" i="4"/>
  <c r="C29" i="4"/>
  <c r="E26" i="4"/>
  <c r="D26" i="4"/>
  <c r="C26" i="4"/>
  <c r="D23" i="4"/>
  <c r="E23" i="4"/>
  <c r="C23" i="4"/>
  <c r="F13" i="4"/>
  <c r="E13" i="4"/>
  <c r="D13" i="4"/>
  <c r="C13" i="4"/>
  <c r="F12" i="4"/>
  <c r="E12" i="4"/>
  <c r="D12" i="4"/>
  <c r="C12" i="4"/>
  <c r="D7" i="4"/>
  <c r="D8" i="4"/>
  <c r="D9" i="4"/>
  <c r="D6" i="4"/>
  <c r="D20" i="4"/>
  <c r="E20" i="4"/>
  <c r="C20" i="4"/>
  <c r="C17" i="4"/>
  <c r="C18" i="4" s="1"/>
  <c r="F26" i="4" l="1"/>
  <c r="F23" i="4"/>
  <c r="E7" i="1"/>
  <c r="D27" i="4"/>
  <c r="E27" i="4"/>
  <c r="C30" i="4"/>
  <c r="E30" i="4"/>
  <c r="F29" i="4"/>
  <c r="D30" i="4"/>
  <c r="C27" i="4"/>
  <c r="C21" i="4"/>
  <c r="C24" i="4"/>
  <c r="E24" i="4"/>
  <c r="D24" i="4"/>
  <c r="F20" i="4"/>
  <c r="E7" i="4"/>
  <c r="E8" i="4" s="1"/>
  <c r="E9" i="4" s="1"/>
  <c r="E17" i="4"/>
  <c r="D17" i="4"/>
  <c r="F27" i="4" l="1"/>
  <c r="F30" i="4"/>
  <c r="F24" i="4"/>
  <c r="E18" i="4"/>
  <c r="E21" i="4"/>
  <c r="D18" i="4"/>
  <c r="D21" i="4"/>
  <c r="F21" i="4" l="1"/>
</calcChain>
</file>

<file path=xl/sharedStrings.xml><?xml version="1.0" encoding="utf-8"?>
<sst xmlns="http://schemas.openxmlformats.org/spreadsheetml/2006/main" count="57" uniqueCount="45">
  <si>
    <t>Salihin Premier Solutions version 14.01</t>
  </si>
  <si>
    <t>1 User</t>
  </si>
  <si>
    <t>3 Users</t>
  </si>
  <si>
    <t>1 session On-site Classroom Training (6-hours)</t>
  </si>
  <si>
    <t xml:space="preserve">1 year support maintenance </t>
  </si>
  <si>
    <t xml:space="preserve">  - Free update software</t>
  </si>
  <si>
    <t xml:space="preserve">  - Free on-site support (3 times)</t>
  </si>
  <si>
    <t xml:space="preserve">  - Free on-call support ( 3 times)</t>
  </si>
  <si>
    <t>On-site support</t>
  </si>
  <si>
    <t>Type of User(s)</t>
  </si>
  <si>
    <t>5 Users</t>
  </si>
  <si>
    <t>Projected take up rate (%)</t>
  </si>
  <si>
    <t>Standard Retail Price (RM)</t>
  </si>
  <si>
    <t>Dealer Price @ 45% (RM)</t>
  </si>
  <si>
    <t>Number of sales (quantity)</t>
  </si>
  <si>
    <t>Dealer Assumption Profit (RM)</t>
  </si>
  <si>
    <t xml:space="preserve">Optional Package </t>
  </si>
  <si>
    <t xml:space="preserve">Number of Users </t>
  </si>
  <si>
    <t>Overall market size</t>
  </si>
  <si>
    <t>Projected sales</t>
  </si>
  <si>
    <t>2014 (Oct - Dec)</t>
  </si>
  <si>
    <t>m/share</t>
  </si>
  <si>
    <t>cum. m/share</t>
  </si>
  <si>
    <t>No of prospective dealers</t>
  </si>
  <si>
    <t>Ave. sales p/dealer p/month</t>
  </si>
  <si>
    <t xml:space="preserve">Period   </t>
  </si>
  <si>
    <t>3) Installation</t>
  </si>
  <si>
    <t xml:space="preserve">2) 1 session On-Site Training (3-hours) </t>
  </si>
  <si>
    <t xml:space="preserve">4) 1-month e-mail/call support </t>
  </si>
  <si>
    <t>Note :-</t>
  </si>
  <si>
    <t>RM</t>
  </si>
  <si>
    <t xml:space="preserve">FOC </t>
  </si>
  <si>
    <t>Remarks</t>
  </si>
  <si>
    <t>P/User</t>
  </si>
  <si>
    <t xml:space="preserve">Re-issue license </t>
  </si>
  <si>
    <t>Remarks (IF)</t>
  </si>
  <si>
    <t>Item (2) &amp; (3) to be fully transferred to EU</t>
  </si>
  <si>
    <t>EU Price (RM)</t>
  </si>
  <si>
    <t>1) Cost for additional user</t>
  </si>
  <si>
    <t xml:space="preserve">additional cost to EU </t>
  </si>
  <si>
    <t xml:space="preserve">Dealer Price/Salihin Revenue  (RM) </t>
  </si>
  <si>
    <t>1 User (licensing only)</t>
  </si>
  <si>
    <t>Dealer Profit (RM) @ 45%</t>
  </si>
  <si>
    <t xml:space="preserve">Upgrade latest version </t>
  </si>
  <si>
    <t>SALIHIN PREMIER SOLUTIONS V14.01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</si>
</sst>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Font="1" applyFill="1" applyBorder="1"/>
    <xf numFmtId="0" fontId="3" fillId="2" borderId="1" xfId="0" applyFont="1" applyFill="1" applyBorder="1" applyAlignment="1">
      <alignment horizontal="right" vertical="center" wrapText="1"/>
    </xf>
    <xf numFmtId="0" fontId="3" fillId="0" borderId="0" xfId="0" applyFont="1"/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9" fontId="2" fillId="0" borderId="1" xfId="2" applyFont="1" applyBorder="1" applyAlignment="1">
      <alignment horizontal="right" vertical="center"/>
    </xf>
    <xf numFmtId="9" fontId="2" fillId="0" borderId="1" xfId="2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164" fontId="2" fillId="0" borderId="0" xfId="1" applyNumberFormat="1" applyFont="1" applyAlignment="1"/>
    <xf numFmtId="10" fontId="2" fillId="0" borderId="0" xfId="2" applyNumberFormat="1" applyFont="1"/>
    <xf numFmtId="10" fontId="2" fillId="0" borderId="0" xfId="0" applyNumberFormat="1" applyFont="1"/>
    <xf numFmtId="43" fontId="2" fillId="0" borderId="0" xfId="0" applyNumberFormat="1" applyFont="1"/>
    <xf numFmtId="2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/>
    <xf numFmtId="2" fontId="4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/>
    <xf numFmtId="164" fontId="4" fillId="0" borderId="1" xfId="1" applyNumberFormat="1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0" fillId="0" borderId="0" xfId="0" applyFont="1"/>
    <xf numFmtId="0" fontId="5" fillId="0" borderId="0" xfId="0" applyFont="1"/>
    <xf numFmtId="0" fontId="6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Border="1"/>
    <xf numFmtId="3" fontId="7" fillId="0" borderId="1" xfId="1" applyNumberFormat="1" applyFont="1" applyBorder="1" applyAlignment="1">
      <alignment horizontal="center"/>
    </xf>
    <xf numFmtId="164" fontId="7" fillId="0" borderId="1" xfId="0" applyNumberFormat="1" applyFont="1" applyBorder="1"/>
    <xf numFmtId="164" fontId="7" fillId="0" borderId="1" xfId="0" applyNumberFormat="1" applyFont="1" applyFill="1" applyBorder="1"/>
    <xf numFmtId="0" fontId="7" fillId="0" borderId="1" xfId="0" applyFont="1" applyBorder="1"/>
    <xf numFmtId="0" fontId="7" fillId="0" borderId="0" xfId="0" applyFont="1"/>
    <xf numFmtId="0" fontId="8" fillId="0" borderId="1" xfId="0" applyFont="1" applyBorder="1"/>
    <xf numFmtId="0" fontId="7" fillId="0" borderId="1" xfId="0" applyFont="1" applyFill="1" applyBorder="1"/>
    <xf numFmtId="3" fontId="7" fillId="0" borderId="1" xfId="0" applyNumberFormat="1" applyFont="1" applyBorder="1" applyAlignment="1">
      <alignment horizontal="center"/>
    </xf>
    <xf numFmtId="0" fontId="7" fillId="0" borderId="0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164" fontId="7" fillId="0" borderId="1" xfId="1" applyNumberFormat="1" applyFont="1" applyBorder="1"/>
    <xf numFmtId="0" fontId="7" fillId="0" borderId="1" xfId="0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/>
    </xf>
    <xf numFmtId="3" fontId="7" fillId="0" borderId="3" xfId="1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66675</xdr:rowOff>
    </xdr:from>
    <xdr:to>
      <xdr:col>4</xdr:col>
      <xdr:colOff>314326</xdr:colOff>
      <xdr:row>4</xdr:row>
      <xdr:rowOff>104775</xdr:rowOff>
    </xdr:to>
    <xdr:sp macro="" textlink="">
      <xdr:nvSpPr>
        <xdr:cNvPr id="2" name="Rounded Rectangular Callout 1"/>
        <xdr:cNvSpPr/>
      </xdr:nvSpPr>
      <xdr:spPr>
        <a:xfrm>
          <a:off x="3228975" y="66675"/>
          <a:ext cx="2200276" cy="800100"/>
        </a:xfrm>
        <a:prstGeom prst="wedgeRoundRectCallout">
          <a:avLst>
            <a:gd name="adj1" fmla="val -10010"/>
            <a:gd name="adj2" fmla="val 62500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100"/>
            <a:t>Dealer will buy from SALIHIN</a:t>
          </a:r>
          <a:r>
            <a:rPr lang="en-MY" sz="1100" baseline="0"/>
            <a:t> </a:t>
          </a:r>
          <a:r>
            <a:rPr lang="en-MY" sz="1100"/>
            <a:t>at this price OR this is SALIHIN's</a:t>
          </a:r>
          <a:r>
            <a:rPr lang="en-MY" sz="1100" baseline="0"/>
            <a:t> revenue</a:t>
          </a:r>
          <a:endParaRPr lang="en-MY" sz="1100"/>
        </a:p>
      </xdr:txBody>
    </xdr:sp>
    <xdr:clientData/>
  </xdr:twoCellAnchor>
  <xdr:twoCellAnchor>
    <xdr:from>
      <xdr:col>4</xdr:col>
      <xdr:colOff>514350</xdr:colOff>
      <xdr:row>0</xdr:row>
      <xdr:rowOff>95250</xdr:rowOff>
    </xdr:from>
    <xdr:to>
      <xdr:col>5</xdr:col>
      <xdr:colOff>790575</xdr:colOff>
      <xdr:row>4</xdr:row>
      <xdr:rowOff>133350</xdr:rowOff>
    </xdr:to>
    <xdr:sp macro="" textlink="">
      <xdr:nvSpPr>
        <xdr:cNvPr id="4" name="Rounded Rectangular Callout 3"/>
        <xdr:cNvSpPr/>
      </xdr:nvSpPr>
      <xdr:spPr>
        <a:xfrm>
          <a:off x="5629275" y="95250"/>
          <a:ext cx="1409700" cy="800100"/>
        </a:xfrm>
        <a:prstGeom prst="wedgeRoundRectCallou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100"/>
            <a:t>This</a:t>
          </a:r>
          <a:r>
            <a:rPr lang="en-MY" sz="1100" baseline="0"/>
            <a:t> means Dealer's profit is  at 45%</a:t>
          </a:r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topLeftCell="A4" zoomScaleNormal="100" workbookViewId="0">
      <selection activeCell="C28" sqref="C28"/>
    </sheetView>
  </sheetViews>
  <sheetFormatPr defaultRowHeight="15" x14ac:dyDescent="0.25"/>
  <cols>
    <col min="1" max="1" width="1.7109375" style="31" customWidth="1"/>
    <col min="2" max="2" width="44" style="31" customWidth="1"/>
    <col min="3" max="3" width="16" style="31" customWidth="1"/>
    <col min="4" max="4" width="20.7109375" style="31" customWidth="1"/>
    <col min="5" max="5" width="17" style="31" customWidth="1"/>
    <col min="6" max="6" width="44.7109375" style="31" customWidth="1"/>
    <col min="7" max="10" width="9.140625" style="31" customWidth="1"/>
    <col min="11" max="16384" width="9.140625" style="31"/>
  </cols>
  <sheetData>
    <row r="2" spans="2:6" ht="15.75" x14ac:dyDescent="0.25">
      <c r="B2" s="33" t="s">
        <v>44</v>
      </c>
    </row>
    <row r="3" spans="2:6" x14ac:dyDescent="0.25">
      <c r="B3" s="32"/>
    </row>
    <row r="4" spans="2:6" x14ac:dyDescent="0.25">
      <c r="B4" s="32"/>
    </row>
    <row r="5" spans="2:6" x14ac:dyDescent="0.25">
      <c r="B5" s="32"/>
    </row>
    <row r="6" spans="2:6" s="36" customFormat="1" ht="43.5" customHeight="1" x14ac:dyDescent="0.25">
      <c r="B6" s="34" t="s">
        <v>17</v>
      </c>
      <c r="C6" s="35" t="s">
        <v>37</v>
      </c>
      <c r="D6" s="35" t="s">
        <v>40</v>
      </c>
      <c r="E6" s="35" t="s">
        <v>42</v>
      </c>
      <c r="F6" s="35" t="s">
        <v>35</v>
      </c>
    </row>
    <row r="7" spans="2:6" s="42" customFormat="1" ht="15.75" x14ac:dyDescent="0.25">
      <c r="B7" s="37" t="s">
        <v>41</v>
      </c>
      <c r="C7" s="38">
        <v>2888</v>
      </c>
      <c r="D7" s="39">
        <f>0.55*C7</f>
        <v>1588.4</v>
      </c>
      <c r="E7" s="40">
        <f>C7-D7</f>
        <v>1299.5999999999999</v>
      </c>
      <c r="F7" s="41" t="s">
        <v>36</v>
      </c>
    </row>
    <row r="8" spans="2:6" s="42" customFormat="1" ht="15.75" x14ac:dyDescent="0.25">
      <c r="B8" s="43" t="s">
        <v>29</v>
      </c>
      <c r="C8" s="52"/>
      <c r="D8" s="53"/>
      <c r="E8" s="53"/>
      <c r="F8" s="54"/>
    </row>
    <row r="9" spans="2:6" s="42" customFormat="1" ht="15.75" x14ac:dyDescent="0.25">
      <c r="B9" s="41" t="s">
        <v>38</v>
      </c>
      <c r="C9" s="38">
        <v>500</v>
      </c>
      <c r="D9" s="55" t="s">
        <v>33</v>
      </c>
      <c r="E9" s="56"/>
      <c r="F9" s="57"/>
    </row>
    <row r="10" spans="2:6" s="42" customFormat="1" ht="15.75" x14ac:dyDescent="0.25">
      <c r="B10" s="41" t="s">
        <v>27</v>
      </c>
      <c r="C10" s="38">
        <v>350</v>
      </c>
      <c r="D10" s="55" t="s">
        <v>39</v>
      </c>
      <c r="E10" s="56"/>
      <c r="F10" s="57"/>
    </row>
    <row r="11" spans="2:6" s="42" customFormat="1" ht="15.75" x14ac:dyDescent="0.25">
      <c r="B11" s="44" t="s">
        <v>26</v>
      </c>
      <c r="C11" s="38">
        <v>200</v>
      </c>
      <c r="D11" s="55" t="s">
        <v>39</v>
      </c>
      <c r="E11" s="56"/>
      <c r="F11" s="57"/>
    </row>
    <row r="12" spans="2:6" s="42" customFormat="1" ht="15.75" x14ac:dyDescent="0.25">
      <c r="B12" s="44" t="s">
        <v>28</v>
      </c>
      <c r="C12" s="45" t="s">
        <v>31</v>
      </c>
      <c r="D12" s="58"/>
      <c r="E12" s="59"/>
      <c r="F12" s="60"/>
    </row>
    <row r="13" spans="2:6" s="42" customFormat="1" ht="15.75" x14ac:dyDescent="0.25"/>
    <row r="14" spans="2:6" s="42" customFormat="1" ht="15.75" x14ac:dyDescent="0.25">
      <c r="D14" s="46"/>
    </row>
    <row r="15" spans="2:6" s="42" customFormat="1" ht="15.75" x14ac:dyDescent="0.25">
      <c r="B15" s="47" t="s">
        <v>16</v>
      </c>
      <c r="C15" s="48" t="s">
        <v>30</v>
      </c>
      <c r="D15" s="49" t="s">
        <v>32</v>
      </c>
    </row>
    <row r="16" spans="2:6" s="42" customFormat="1" ht="15.75" x14ac:dyDescent="0.25">
      <c r="B16" s="41" t="s">
        <v>3</v>
      </c>
      <c r="C16" s="50">
        <v>600</v>
      </c>
      <c r="D16" s="51" t="s">
        <v>33</v>
      </c>
    </row>
    <row r="17" spans="2:4" s="42" customFormat="1" ht="15.75" x14ac:dyDescent="0.25">
      <c r="B17" s="41" t="s">
        <v>8</v>
      </c>
      <c r="C17" s="50">
        <v>180</v>
      </c>
      <c r="D17" s="51" t="s">
        <v>33</v>
      </c>
    </row>
    <row r="18" spans="2:4" s="42" customFormat="1" ht="15.75" x14ac:dyDescent="0.25">
      <c r="B18" s="44" t="s">
        <v>4</v>
      </c>
      <c r="C18" s="50">
        <v>450</v>
      </c>
      <c r="D18" s="51" t="s">
        <v>33</v>
      </c>
    </row>
    <row r="19" spans="2:4" s="42" customFormat="1" ht="15.75" x14ac:dyDescent="0.25">
      <c r="B19" s="44" t="s">
        <v>5</v>
      </c>
      <c r="C19" s="50"/>
      <c r="D19" s="51"/>
    </row>
    <row r="20" spans="2:4" s="42" customFormat="1" ht="15.75" x14ac:dyDescent="0.25">
      <c r="B20" s="44" t="s">
        <v>6</v>
      </c>
      <c r="C20" s="50"/>
      <c r="D20" s="51"/>
    </row>
    <row r="21" spans="2:4" s="42" customFormat="1" ht="15.75" x14ac:dyDescent="0.25">
      <c r="B21" s="44" t="s">
        <v>7</v>
      </c>
      <c r="C21" s="50"/>
      <c r="D21" s="51"/>
    </row>
    <row r="22" spans="2:4" s="42" customFormat="1" ht="15.75" x14ac:dyDescent="0.25">
      <c r="B22" s="44" t="s">
        <v>43</v>
      </c>
      <c r="C22" s="50">
        <v>1050</v>
      </c>
      <c r="D22" s="51" t="s">
        <v>33</v>
      </c>
    </row>
    <row r="23" spans="2:4" s="42" customFormat="1" ht="15.75" x14ac:dyDescent="0.25">
      <c r="B23" s="44" t="s">
        <v>34</v>
      </c>
      <c r="C23" s="50">
        <v>100</v>
      </c>
      <c r="D23" s="51" t="s">
        <v>33</v>
      </c>
    </row>
    <row r="24" spans="2:4" s="42" customFormat="1" ht="15.75" x14ac:dyDescent="0.25">
      <c r="D24" s="46"/>
    </row>
    <row r="25" spans="2:4" s="42" customFormat="1" ht="15.75" x14ac:dyDescent="0.25"/>
    <row r="26" spans="2:4" s="42" customFormat="1" ht="15.75" x14ac:dyDescent="0.25"/>
    <row r="27" spans="2:4" s="42" customFormat="1" ht="15.75" x14ac:dyDescent="0.25"/>
    <row r="28" spans="2:4" s="42" customFormat="1" ht="15.75" x14ac:dyDescent="0.25"/>
    <row r="29" spans="2:4" s="42" customFormat="1" ht="15.75" x14ac:dyDescent="0.25"/>
    <row r="30" spans="2:4" s="42" customFormat="1" ht="15.75" x14ac:dyDescent="0.25"/>
  </sheetData>
  <mergeCells count="5">
    <mergeCell ref="C8:F8"/>
    <mergeCell ref="D10:F10"/>
    <mergeCell ref="D11:F11"/>
    <mergeCell ref="D12:F12"/>
    <mergeCell ref="D9:F9"/>
  </mergeCells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topLeftCell="A10" zoomScale="95" zoomScaleNormal="95" workbookViewId="0">
      <selection activeCell="D17" sqref="D17"/>
    </sheetView>
  </sheetViews>
  <sheetFormatPr defaultRowHeight="14.25" x14ac:dyDescent="0.25"/>
  <cols>
    <col min="1" max="1" width="1.7109375" style="1" customWidth="1"/>
    <col min="2" max="2" width="25.7109375" style="1" customWidth="1"/>
    <col min="3" max="3" width="15.140625" style="1" customWidth="1"/>
    <col min="4" max="4" width="16.42578125" style="1" customWidth="1"/>
    <col min="5" max="5" width="14.42578125" style="1" customWidth="1"/>
    <col min="6" max="6" width="13" style="1" customWidth="1"/>
    <col min="7" max="10" width="9.140625" style="1" customWidth="1"/>
    <col min="11" max="16384" width="9.140625" style="1"/>
  </cols>
  <sheetData>
    <row r="2" spans="2:6" x14ac:dyDescent="0.25">
      <c r="B2" s="7" t="s">
        <v>0</v>
      </c>
    </row>
    <row r="3" spans="2:6" x14ac:dyDescent="0.25">
      <c r="B3" s="7"/>
    </row>
    <row r="4" spans="2:6" x14ac:dyDescent="0.25">
      <c r="B4" s="7" t="s">
        <v>18</v>
      </c>
      <c r="C4" s="3">
        <v>200000</v>
      </c>
    </row>
    <row r="5" spans="2:6" x14ac:dyDescent="0.25">
      <c r="B5" s="7" t="s">
        <v>19</v>
      </c>
      <c r="D5" s="9" t="s">
        <v>21</v>
      </c>
      <c r="E5" s="9" t="s">
        <v>22</v>
      </c>
    </row>
    <row r="6" spans="2:6" x14ac:dyDescent="0.25">
      <c r="B6" s="7" t="s">
        <v>20</v>
      </c>
      <c r="C6" s="17">
        <v>1200</v>
      </c>
      <c r="D6" s="18">
        <f>C6/$C$4</f>
        <v>6.0000000000000001E-3</v>
      </c>
    </row>
    <row r="7" spans="2:6" x14ac:dyDescent="0.25">
      <c r="B7" s="16">
        <v>2015</v>
      </c>
      <c r="C7" s="17">
        <v>5000</v>
      </c>
      <c r="D7" s="18">
        <f t="shared" ref="D7:D9" si="0">C7/$C$4</f>
        <v>2.5000000000000001E-2</v>
      </c>
      <c r="E7" s="19">
        <f>D7+D6</f>
        <v>3.1E-2</v>
      </c>
    </row>
    <row r="8" spans="2:6" x14ac:dyDescent="0.25">
      <c r="B8" s="16">
        <v>2016</v>
      </c>
      <c r="C8" s="17">
        <v>5500</v>
      </c>
      <c r="D8" s="18">
        <f t="shared" si="0"/>
        <v>2.75E-2</v>
      </c>
      <c r="E8" s="19">
        <f>E7+D8</f>
        <v>5.8499999999999996E-2</v>
      </c>
    </row>
    <row r="9" spans="2:6" x14ac:dyDescent="0.25">
      <c r="B9" s="16">
        <v>2017</v>
      </c>
      <c r="C9" s="17">
        <v>6000</v>
      </c>
      <c r="D9" s="18">
        <f t="shared" si="0"/>
        <v>0.03</v>
      </c>
      <c r="E9" s="19">
        <f>E8+D9</f>
        <v>8.8499999999999995E-2</v>
      </c>
    </row>
    <row r="10" spans="2:6" x14ac:dyDescent="0.25">
      <c r="B10" s="7"/>
    </row>
    <row r="11" spans="2:6" x14ac:dyDescent="0.25">
      <c r="B11" s="7" t="s">
        <v>23</v>
      </c>
      <c r="C11" s="1">
        <v>75</v>
      </c>
    </row>
    <row r="12" spans="2:6" x14ac:dyDescent="0.25">
      <c r="B12" s="7" t="s">
        <v>25</v>
      </c>
      <c r="C12" s="1" t="str">
        <f>B6</f>
        <v>2014 (Oct - Dec)</v>
      </c>
      <c r="D12" s="1">
        <f>B7</f>
        <v>2015</v>
      </c>
      <c r="E12" s="1">
        <f>B8</f>
        <v>2016</v>
      </c>
      <c r="F12" s="1">
        <f>B9</f>
        <v>2017</v>
      </c>
    </row>
    <row r="13" spans="2:6" x14ac:dyDescent="0.25">
      <c r="B13" s="7" t="s">
        <v>24</v>
      </c>
      <c r="C13" s="20">
        <f>C6/C11/3</f>
        <v>5.333333333333333</v>
      </c>
      <c r="D13" s="20">
        <f>C7/C11/12</f>
        <v>5.5555555555555562</v>
      </c>
      <c r="E13" s="20">
        <f>C8/C11/12</f>
        <v>6.1111111111111107</v>
      </c>
      <c r="F13" s="20">
        <f>C9/C11/12</f>
        <v>6.666666666666667</v>
      </c>
    </row>
    <row r="14" spans="2:6" x14ac:dyDescent="0.25">
      <c r="B14" s="7"/>
    </row>
    <row r="15" spans="2:6" s="2" customFormat="1" ht="14.25" customHeight="1" x14ac:dyDescent="0.25">
      <c r="B15" s="8" t="s">
        <v>9</v>
      </c>
      <c r="C15" s="6" t="s">
        <v>1</v>
      </c>
      <c r="D15" s="6" t="s">
        <v>2</v>
      </c>
      <c r="E15" s="6" t="s">
        <v>10</v>
      </c>
    </row>
    <row r="16" spans="2:6" ht="15.75" customHeight="1" x14ac:dyDescent="0.25">
      <c r="B16" s="10" t="s">
        <v>11</v>
      </c>
      <c r="C16" s="14">
        <v>0.65</v>
      </c>
      <c r="D16" s="14">
        <v>0.2</v>
      </c>
      <c r="E16" s="15">
        <v>0.15</v>
      </c>
    </row>
    <row r="17" spans="2:7" ht="14.25" customHeight="1" x14ac:dyDescent="0.25">
      <c r="B17" s="10" t="s">
        <v>12</v>
      </c>
      <c r="C17" s="12">
        <f>Sheet1!C7</f>
        <v>2888</v>
      </c>
      <c r="D17" s="12" t="e">
        <f>Sheet1!#REF!</f>
        <v>#REF!</v>
      </c>
      <c r="E17" s="13" t="e">
        <f>Sheet1!#REF!</f>
        <v>#REF!</v>
      </c>
    </row>
    <row r="18" spans="2:7" ht="14.25" customHeight="1" x14ac:dyDescent="0.25">
      <c r="B18" s="11" t="s">
        <v>13</v>
      </c>
      <c r="C18" s="13">
        <f>0.45*C17</f>
        <v>1299.6000000000001</v>
      </c>
      <c r="D18" s="13" t="e">
        <f t="shared" ref="D18:E18" si="1">0.45*D17</f>
        <v>#REF!</v>
      </c>
      <c r="E18" s="13" t="e">
        <f t="shared" si="1"/>
        <v>#REF!</v>
      </c>
      <c r="F18" s="4"/>
    </row>
    <row r="19" spans="2:7" s="5" customFormat="1" ht="14.25" customHeight="1" x14ac:dyDescent="0.25">
      <c r="B19" s="21"/>
      <c r="C19" s="22"/>
      <c r="D19" s="22"/>
      <c r="E19" s="22"/>
      <c r="F19" s="23"/>
    </row>
    <row r="20" spans="2:7" s="27" customFormat="1" ht="14.25" customHeight="1" x14ac:dyDescent="0.25">
      <c r="B20" s="24" t="s">
        <v>14</v>
      </c>
      <c r="C20" s="25">
        <f>1200*C16</f>
        <v>780</v>
      </c>
      <c r="D20" s="25">
        <f t="shared" ref="D20:E20" si="2">1200*D16</f>
        <v>240</v>
      </c>
      <c r="E20" s="25">
        <f t="shared" si="2"/>
        <v>180</v>
      </c>
      <c r="F20" s="26">
        <f>SUM(C20:E20)</f>
        <v>1200</v>
      </c>
      <c r="G20" s="27">
        <v>2014</v>
      </c>
    </row>
    <row r="21" spans="2:7" s="27" customFormat="1" ht="14.25" customHeight="1" x14ac:dyDescent="0.25">
      <c r="B21" s="24" t="s">
        <v>15</v>
      </c>
      <c r="C21" s="28">
        <f>C20*(C17*0.55)</f>
        <v>1238952</v>
      </c>
      <c r="D21" s="28" t="e">
        <f t="shared" ref="D21:E21" si="3">D20*(D17*0.55)</f>
        <v>#REF!</v>
      </c>
      <c r="E21" s="28" t="e">
        <f t="shared" si="3"/>
        <v>#REF!</v>
      </c>
      <c r="F21" s="26" t="e">
        <f>SUM(C21:E21)</f>
        <v>#REF!</v>
      </c>
    </row>
    <row r="22" spans="2:7" s="27" customFormat="1" ht="14.25" customHeight="1" x14ac:dyDescent="0.25">
      <c r="B22" s="24"/>
      <c r="C22" s="24"/>
      <c r="D22" s="24"/>
      <c r="E22" s="24"/>
    </row>
    <row r="23" spans="2:7" s="27" customFormat="1" ht="14.25" customHeight="1" x14ac:dyDescent="0.25">
      <c r="B23" s="24" t="s">
        <v>14</v>
      </c>
      <c r="C23" s="25">
        <f>$C$7*C16</f>
        <v>3250</v>
      </c>
      <c r="D23" s="25">
        <f t="shared" ref="D23:E23" si="4">$C$7*D16</f>
        <v>1000</v>
      </c>
      <c r="E23" s="25">
        <f t="shared" si="4"/>
        <v>750</v>
      </c>
      <c r="F23" s="26">
        <f>SUM(C23:E23)</f>
        <v>5000</v>
      </c>
      <c r="G23" s="27">
        <v>2015</v>
      </c>
    </row>
    <row r="24" spans="2:7" s="27" customFormat="1" ht="14.25" customHeight="1" x14ac:dyDescent="0.25">
      <c r="B24" s="24" t="s">
        <v>15</v>
      </c>
      <c r="C24" s="28">
        <f>C23*($C$17*0.55)</f>
        <v>5162300</v>
      </c>
      <c r="D24" s="28">
        <f t="shared" ref="D24:E24" si="5">D23*($C$17*0.55)</f>
        <v>1588400</v>
      </c>
      <c r="E24" s="28">
        <f t="shared" si="5"/>
        <v>1191300</v>
      </c>
      <c r="F24" s="26">
        <f>SUM(C24:E24)</f>
        <v>7942000</v>
      </c>
    </row>
    <row r="25" spans="2:7" s="27" customFormat="1" ht="14.25" customHeight="1" x14ac:dyDescent="0.25">
      <c r="B25" s="24"/>
      <c r="C25" s="28"/>
      <c r="D25" s="28"/>
      <c r="E25" s="28"/>
      <c r="F25" s="26"/>
    </row>
    <row r="26" spans="2:7" s="27" customFormat="1" ht="14.25" customHeight="1" x14ac:dyDescent="0.25">
      <c r="B26" s="24" t="s">
        <v>14</v>
      </c>
      <c r="C26" s="25">
        <f>$C$8*C16</f>
        <v>3575</v>
      </c>
      <c r="D26" s="25">
        <f>$C$8*D16</f>
        <v>1100</v>
      </c>
      <c r="E26" s="25">
        <f>$C$8*E16</f>
        <v>825</v>
      </c>
      <c r="F26" s="26">
        <f>SUM(C26:E26)</f>
        <v>5500</v>
      </c>
      <c r="G26" s="27">
        <v>2016</v>
      </c>
    </row>
    <row r="27" spans="2:7" s="27" customFormat="1" ht="14.25" customHeight="1" x14ac:dyDescent="0.25">
      <c r="B27" s="24" t="s">
        <v>15</v>
      </c>
      <c r="C27" s="28">
        <f>C26*($C$17*0.55)</f>
        <v>5678530</v>
      </c>
      <c r="D27" s="28">
        <f t="shared" ref="D27" si="6">D26*($C$17*0.55)</f>
        <v>1747240</v>
      </c>
      <c r="E27" s="28">
        <f t="shared" ref="E27" si="7">E26*($C$17*0.55)</f>
        <v>1310430</v>
      </c>
      <c r="F27" s="26">
        <f>SUM(C27:E27)</f>
        <v>8736200</v>
      </c>
    </row>
    <row r="28" spans="2:7" s="27" customFormat="1" ht="14.25" customHeight="1" x14ac:dyDescent="0.25">
      <c r="B28" s="24"/>
      <c r="C28" s="24"/>
      <c r="D28" s="24"/>
      <c r="E28" s="24"/>
    </row>
    <row r="29" spans="2:7" s="27" customFormat="1" ht="14.25" customHeight="1" x14ac:dyDescent="0.25">
      <c r="B29" s="24" t="s">
        <v>14</v>
      </c>
      <c r="C29" s="25">
        <f>$C$9*C16</f>
        <v>3900</v>
      </c>
      <c r="D29" s="25">
        <f t="shared" ref="D29:E29" si="8">$C$9*D16</f>
        <v>1200</v>
      </c>
      <c r="E29" s="25">
        <f t="shared" si="8"/>
        <v>900</v>
      </c>
      <c r="F29" s="26">
        <f>SUM(C29:E29)</f>
        <v>6000</v>
      </c>
      <c r="G29" s="27">
        <v>2017</v>
      </c>
    </row>
    <row r="30" spans="2:7" s="27" customFormat="1" ht="14.25" customHeight="1" x14ac:dyDescent="0.25">
      <c r="B30" s="24" t="s">
        <v>15</v>
      </c>
      <c r="C30" s="28">
        <f>C29*($C$17*0.55)</f>
        <v>6194760</v>
      </c>
      <c r="D30" s="28">
        <f t="shared" ref="D30" si="9">D29*($C$17*0.55)</f>
        <v>1906080</v>
      </c>
      <c r="E30" s="28">
        <f t="shared" ref="E30" si="10">E29*($C$17*0.55)</f>
        <v>1429560</v>
      </c>
      <c r="F30" s="26">
        <f>SUM(C30:E30)</f>
        <v>9530400</v>
      </c>
    </row>
    <row r="31" spans="2:7" s="30" customFormat="1" ht="14.25" customHeight="1" x14ac:dyDescent="0.25">
      <c r="B31" s="29"/>
      <c r="C31" s="29"/>
      <c r="D31" s="29"/>
      <c r="E31" s="29"/>
    </row>
    <row r="32" spans="2:7" s="30" customFormat="1" ht="14.25" customHeight="1" x14ac:dyDescent="0.25">
      <c r="B32" s="29"/>
      <c r="C32" s="29"/>
      <c r="D32" s="29"/>
      <c r="E32" s="29"/>
    </row>
    <row r="33" ht="20.100000000000001" customHeight="1" x14ac:dyDescent="0.25"/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Resource Centre</dc:creator>
  <cp:lastModifiedBy>Adminex</cp:lastModifiedBy>
  <cp:lastPrinted>2015-01-07T01:24:11Z</cp:lastPrinted>
  <dcterms:created xsi:type="dcterms:W3CDTF">2014-09-05T02:14:45Z</dcterms:created>
  <dcterms:modified xsi:type="dcterms:W3CDTF">2015-01-07T01:24:29Z</dcterms:modified>
</cp:coreProperties>
</file>