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0515" windowHeight="507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D38" i="1" l="1"/>
  <c r="D32" i="1"/>
  <c r="D31" i="1"/>
  <c r="H15" i="1"/>
  <c r="G18" i="4"/>
  <c r="I17" i="4"/>
  <c r="H12" i="1" l="1"/>
  <c r="G13" i="1" l="1"/>
  <c r="G12" i="1"/>
  <c r="C23" i="4"/>
  <c r="C19" i="4"/>
  <c r="C21" i="4"/>
  <c r="C25" i="4" s="1"/>
  <c r="D21" i="4"/>
  <c r="D23" i="4" s="1"/>
  <c r="F19" i="4"/>
  <c r="F21" i="4" s="1"/>
  <c r="E19" i="4"/>
  <c r="E21" i="4" s="1"/>
  <c r="E25" i="4" s="1"/>
  <c r="H13" i="1"/>
  <c r="E24" i="1"/>
  <c r="I23" i="2"/>
  <c r="F23" i="4" l="1"/>
  <c r="F25" i="4"/>
  <c r="G19" i="4"/>
  <c r="G21" i="4" s="1"/>
  <c r="G23" i="4"/>
  <c r="G25" i="4"/>
  <c r="E23" i="4"/>
  <c r="H21" i="2"/>
  <c r="G21" i="2"/>
  <c r="K11" i="1" l="1"/>
  <c r="K12" i="1" s="1"/>
  <c r="I9" i="2" l="1"/>
  <c r="I11" i="2"/>
  <c r="I8" i="2"/>
  <c r="I5" i="2"/>
  <c r="I4" i="2"/>
  <c r="I14" i="1" l="1"/>
  <c r="G14" i="1"/>
  <c r="H14" i="1" s="1"/>
  <c r="H23" i="2"/>
  <c r="G23" i="2"/>
  <c r="G18" i="1"/>
  <c r="G15" i="1"/>
  <c r="G11" i="1"/>
  <c r="H17" i="1" l="1"/>
  <c r="E25" i="1"/>
  <c r="E26" i="1" s="1"/>
</calcChain>
</file>

<file path=xl/sharedStrings.xml><?xml version="1.0" encoding="utf-8"?>
<sst xmlns="http://schemas.openxmlformats.org/spreadsheetml/2006/main" count="186" uniqueCount="151">
  <si>
    <t>Bilik 1</t>
  </si>
  <si>
    <t>Bilik2</t>
  </si>
  <si>
    <t>Bilik 3</t>
  </si>
  <si>
    <t>Bilik 4</t>
  </si>
  <si>
    <t>Ijat</t>
  </si>
  <si>
    <t>Mak Umi</t>
  </si>
  <si>
    <t>Mak En.Salihin</t>
  </si>
  <si>
    <t>Ila</t>
  </si>
  <si>
    <t>En.Salihin</t>
  </si>
  <si>
    <t>Amar</t>
  </si>
  <si>
    <t>Hijrah</t>
  </si>
  <si>
    <t>Ayah Hijrah</t>
  </si>
  <si>
    <t>Mak Hijrah</t>
  </si>
  <si>
    <t xml:space="preserve">Harga </t>
  </si>
  <si>
    <t>Night</t>
  </si>
  <si>
    <t>Qty</t>
  </si>
  <si>
    <t>Makan</t>
  </si>
  <si>
    <t>Flight</t>
  </si>
  <si>
    <t>Ain &amp; Aqeel</t>
  </si>
  <si>
    <t>Azfar &amp; Bang Chik</t>
  </si>
  <si>
    <t>Kak Chik</t>
  </si>
  <si>
    <t>Dewasa</t>
  </si>
  <si>
    <t>Kanak-Kanak</t>
  </si>
  <si>
    <t>Bayi</t>
  </si>
  <si>
    <t xml:space="preserve">Nama </t>
  </si>
  <si>
    <t>IC</t>
  </si>
  <si>
    <t>No Contact</t>
  </si>
  <si>
    <t>860717-56-6029</t>
  </si>
  <si>
    <t>Muhammad Azfar Rizqi Bin Mohd Aizat</t>
  </si>
  <si>
    <t>Muhammad Aqeel Rizqi Bin Mohd Aizat</t>
  </si>
  <si>
    <t>Umi Kalthom Binti Mohd Jamar</t>
  </si>
  <si>
    <t>Shopping Allowance</t>
  </si>
  <si>
    <t>130716-10-0257</t>
  </si>
  <si>
    <t>150706-10-0091</t>
  </si>
  <si>
    <t>Basarah Binti Sinin</t>
  </si>
  <si>
    <t>640807-02-5432</t>
  </si>
  <si>
    <t>890730-08-5024</t>
  </si>
  <si>
    <t>Salihin Bin Abang</t>
  </si>
  <si>
    <t>730103-13-5077</t>
  </si>
  <si>
    <t>Mohd Fikri Bin Azizan</t>
  </si>
  <si>
    <t>040502-02-0367</t>
  </si>
  <si>
    <t>Noor Azielah Binti Jamil</t>
  </si>
  <si>
    <t>961202-14-5594</t>
  </si>
  <si>
    <t>601002-10-5732</t>
  </si>
  <si>
    <t xml:space="preserve">Norhijrah Bin Rahmat </t>
  </si>
  <si>
    <t>Nurul Ashikin Binti Azizan</t>
  </si>
  <si>
    <t>001115-02-0912</t>
  </si>
  <si>
    <t>Serena Hotel-4 katil</t>
  </si>
  <si>
    <t>2 katil</t>
  </si>
  <si>
    <t>910920-14-5951</t>
  </si>
  <si>
    <t>Ammar Bin Mohamed</t>
  </si>
  <si>
    <t>930725-06-5161</t>
  </si>
  <si>
    <t>Masnah Binti Dol</t>
  </si>
  <si>
    <t>630826-04-5464</t>
  </si>
  <si>
    <t xml:space="preserve">Pergi </t>
  </si>
  <si>
    <t>Balik</t>
  </si>
  <si>
    <t>Chee Binti Abdullah</t>
  </si>
  <si>
    <t>481220-13-5522</t>
  </si>
  <si>
    <t>Flight Fee</t>
  </si>
  <si>
    <t>Adult</t>
  </si>
  <si>
    <t>Child.</t>
  </si>
  <si>
    <t>Infant</t>
  </si>
  <si>
    <t>Rahmat Bin Md Nor</t>
  </si>
  <si>
    <t>480101-06-5547</t>
  </si>
  <si>
    <t xml:space="preserve">Transaportation-ground package </t>
  </si>
  <si>
    <t>Noraini Binti Azizan</t>
  </si>
  <si>
    <t>Mak mertua</t>
  </si>
  <si>
    <t>Suhizawati Binti Abang</t>
  </si>
  <si>
    <t>840905-13-5770</t>
  </si>
  <si>
    <t>Mohd Aizat Bin Jamil</t>
  </si>
  <si>
    <t>Mohd Zaini Bin Md. Yassin</t>
  </si>
  <si>
    <t>650928-10-7089</t>
  </si>
  <si>
    <t>Norhayati Binti Omar</t>
  </si>
  <si>
    <t>700809-05-5186</t>
  </si>
  <si>
    <t>Bilik 5</t>
  </si>
  <si>
    <t>En.zaini</t>
  </si>
  <si>
    <t>Wife En.Zaini</t>
  </si>
  <si>
    <t>Sue</t>
  </si>
  <si>
    <t>marketing@tourindonesia.net</t>
  </si>
  <si>
    <t>3x lunch &amp; 2x dinner</t>
  </si>
  <si>
    <t>toll fees Jakarta-Bandung-Jakarta</t>
  </si>
  <si>
    <t>driver</t>
  </si>
  <si>
    <t>parking</t>
  </si>
  <si>
    <t>gasoline</t>
  </si>
  <si>
    <t>pemandu wisata</t>
  </si>
  <si>
    <t>tiket masuk Kawah Putih</t>
  </si>
  <si>
    <t>Jakarta airport to Bandung return transfer</t>
  </si>
  <si>
    <t>Kapasitas 24 sampai 27 passenger</t>
  </si>
  <si>
    <t>info@javapanorama.com</t>
  </si>
  <si>
    <t>Tiada</t>
  </si>
  <si>
    <t>Pick up service and transfer</t>
  </si>
  <si>
    <t xml:space="preserve"> gasoline</t>
  </si>
  <si>
    <t>parking fee</t>
  </si>
  <si>
    <t>driver and bus boy</t>
  </si>
  <si>
    <t>angga@bandungtourexpert.com</t>
  </si>
  <si>
    <t>Pick and Drop Airport</t>
  </si>
  <si>
    <t>info.jakartaairporttransfer@gmail.com</t>
  </si>
  <si>
    <t>2 car - 17 seater</t>
  </si>
  <si>
    <t>RM</t>
  </si>
  <si>
    <t>Lunch&amp;Dinner</t>
  </si>
  <si>
    <t>Additonal-Bus</t>
  </si>
  <si>
    <t>Toll (Highway)</t>
  </si>
  <si>
    <t>Driver</t>
  </si>
  <si>
    <t>Parking</t>
  </si>
  <si>
    <t>Petrol</t>
  </si>
  <si>
    <t>Dollar/Rupiah</t>
  </si>
  <si>
    <t>790USD</t>
  </si>
  <si>
    <t>jacktour.com</t>
  </si>
  <si>
    <t>1 tourism bus &amp; Kereta 19 seater</t>
  </si>
  <si>
    <t>Van 14 seater &amp; MPV 8 seater</t>
  </si>
  <si>
    <t>with itinerary</t>
  </si>
  <si>
    <t>Toyota and Suzuki mpv</t>
  </si>
  <si>
    <t>ijat</t>
  </si>
  <si>
    <t>azfar</t>
  </si>
  <si>
    <t>umi&amp;aqeel</t>
  </si>
  <si>
    <t>fikri</t>
  </si>
  <si>
    <t>kak chik</t>
  </si>
  <si>
    <t>mak umi</t>
  </si>
  <si>
    <t>mak</t>
  </si>
  <si>
    <t>ziela</t>
  </si>
  <si>
    <t>En.salihin</t>
  </si>
  <si>
    <t>hijrah</t>
  </si>
  <si>
    <t>en.zaini</t>
  </si>
  <si>
    <t>Wife en.zaini</t>
  </si>
  <si>
    <t>passport</t>
  </si>
  <si>
    <t>A37131205</t>
  </si>
  <si>
    <t>A37131195</t>
  </si>
  <si>
    <t>A35870195</t>
  </si>
  <si>
    <t>A37131206</t>
  </si>
  <si>
    <t>A37131207</t>
  </si>
  <si>
    <t>A37131208</t>
  </si>
  <si>
    <t>A37028227</t>
  </si>
  <si>
    <t>A37028228</t>
  </si>
  <si>
    <t>A37028252</t>
  </si>
  <si>
    <t>K28271437</t>
  </si>
  <si>
    <t>K36884560</t>
  </si>
  <si>
    <t>A37130532</t>
  </si>
  <si>
    <t>A37047895</t>
  </si>
  <si>
    <t>A37047897</t>
  </si>
  <si>
    <t>A25892499</t>
  </si>
  <si>
    <t>A25892435</t>
  </si>
  <si>
    <t>A37179221</t>
  </si>
  <si>
    <t>K26968060</t>
  </si>
  <si>
    <t>Deposit</t>
  </si>
  <si>
    <t>Bal</t>
  </si>
  <si>
    <t>Balance Tour</t>
  </si>
  <si>
    <t>en.salihin expenses</t>
  </si>
  <si>
    <t>aizat allw</t>
  </si>
  <si>
    <t>Deposit Tour</t>
  </si>
  <si>
    <t>seat fee</t>
  </si>
  <si>
    <t>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</si>
</sst>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222222"/>
      <name val="Arial"/>
      <family val="2"/>
    </font>
    <font>
      <sz val="11"/>
      <color rgb="FF222222"/>
      <name val="Calibri"/>
      <family val="2"/>
      <scheme val="minor"/>
    </font>
    <font>
      <sz val="10"/>
      <color rgb="FF555555"/>
      <name val="Arial"/>
      <family val="2"/>
    </font>
    <font>
      <sz val="10"/>
      <color rgb="FFFF0000"/>
      <name val="Arial"/>
      <family val="2"/>
    </font>
    <font>
      <sz val="10"/>
      <color rgb="FF21212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Border="1"/>
    <xf numFmtId="43" fontId="0" fillId="0" borderId="0" xfId="1" applyFont="1" applyBorder="1"/>
    <xf numFmtId="2" fontId="0" fillId="0" borderId="0" xfId="1" applyNumberFormat="1" applyFont="1"/>
    <xf numFmtId="0" fontId="0" fillId="0" borderId="0" xfId="0" applyFill="1" applyBorder="1"/>
    <xf numFmtId="0" fontId="0" fillId="2" borderId="0" xfId="0" applyFill="1"/>
    <xf numFmtId="43" fontId="0" fillId="2" borderId="0" xfId="1" applyFont="1" applyFill="1"/>
    <xf numFmtId="43" fontId="0" fillId="2" borderId="0" xfId="0" applyNumberFormat="1" applyFill="1"/>
    <xf numFmtId="0" fontId="3" fillId="0" borderId="0" xfId="0" applyFont="1"/>
    <xf numFmtId="0" fontId="3" fillId="0" borderId="0" xfId="0" applyFont="1" applyAlignment="1">
      <alignment vertical="center" wrapText="1"/>
    </xf>
    <xf numFmtId="3" fontId="0" fillId="0" borderId="0" xfId="0" applyNumberForma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vertical="center" wrapText="1"/>
    </xf>
    <xf numFmtId="164" fontId="7" fillId="0" borderId="0" xfId="1" applyNumberFormat="1" applyFont="1" applyAlignment="1">
      <alignment horizontal="right"/>
    </xf>
    <xf numFmtId="43" fontId="2" fillId="0" borderId="0" xfId="0" applyNumberFormat="1" applyFont="1"/>
    <xf numFmtId="0" fontId="8" fillId="0" borderId="0" xfId="2"/>
    <xf numFmtId="43" fontId="2" fillId="0" borderId="0" xfId="1" applyFont="1"/>
    <xf numFmtId="0" fontId="0" fillId="3" borderId="4" xfId="0" applyFill="1" applyBorder="1"/>
    <xf numFmtId="0" fontId="0" fillId="3" borderId="0" xfId="0" applyFill="1" applyBorder="1"/>
    <xf numFmtId="14" fontId="0" fillId="3" borderId="0" xfId="0" applyNumberFormat="1" applyFill="1" applyBorder="1"/>
    <xf numFmtId="43" fontId="0" fillId="3" borderId="0" xfId="1" applyFont="1" applyFill="1" applyBorder="1"/>
    <xf numFmtId="43" fontId="0" fillId="3" borderId="5" xfId="1" applyFont="1" applyFill="1" applyBorder="1"/>
    <xf numFmtId="43" fontId="0" fillId="3" borderId="0" xfId="1" applyFont="1" applyFill="1"/>
    <xf numFmtId="2" fontId="0" fillId="3" borderId="0" xfId="1" applyNumberFormat="1" applyFont="1" applyFill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2" fontId="0" fillId="3" borderId="2" xfId="0" applyNumberFormat="1" applyFill="1" applyBorder="1"/>
    <xf numFmtId="14" fontId="0" fillId="3" borderId="2" xfId="0" applyNumberFormat="1" applyFill="1" applyBorder="1"/>
    <xf numFmtId="43" fontId="0" fillId="3" borderId="2" xfId="1" applyFont="1" applyFill="1" applyBorder="1"/>
    <xf numFmtId="43" fontId="0" fillId="3" borderId="3" xfId="1" applyFont="1" applyFill="1" applyBorder="1"/>
    <xf numFmtId="2" fontId="0" fillId="3" borderId="0" xfId="1" applyNumberFormat="1" applyFont="1" applyFill="1" applyBorder="1"/>
    <xf numFmtId="0" fontId="0" fillId="3" borderId="0" xfId="0" applyFont="1" applyFill="1" applyBorder="1"/>
    <xf numFmtId="0" fontId="0" fillId="3" borderId="6" xfId="0" applyFill="1" applyBorder="1"/>
    <xf numFmtId="0" fontId="0" fillId="3" borderId="7" xfId="0" applyFill="1" applyBorder="1"/>
    <xf numFmtId="14" fontId="0" fillId="3" borderId="7" xfId="0" applyNumberFormat="1" applyFill="1" applyBorder="1"/>
    <xf numFmtId="43" fontId="0" fillId="3" borderId="7" xfId="1" applyFont="1" applyFill="1" applyBorder="1"/>
    <xf numFmtId="43" fontId="0" fillId="3" borderId="8" xfId="1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ngga@bandungtourexpert.com" TargetMode="External"/><Relationship Id="rId1" Type="http://schemas.openxmlformats.org/officeDocument/2006/relationships/hyperlink" Target="mailto:marketing@tourindonesia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38"/>
  <sheetViews>
    <sheetView tabSelected="1" workbookViewId="0">
      <selection activeCell="D7" sqref="D7"/>
    </sheetView>
  </sheetViews>
  <sheetFormatPr defaultRowHeight="15" x14ac:dyDescent="0.25"/>
  <cols>
    <col min="3" max="3" width="29.85546875" customWidth="1"/>
    <col min="4" max="4" width="18" customWidth="1"/>
    <col min="5" max="5" width="16.5703125" customWidth="1"/>
    <col min="6" max="6" width="15" customWidth="1"/>
    <col min="7" max="7" width="14.140625" customWidth="1"/>
    <col min="8" max="8" width="10.5703125" bestFit="1" customWidth="1"/>
    <col min="9" max="9" width="12.5703125" customWidth="1"/>
    <col min="11" max="11" width="9.5703125" bestFit="1" customWidth="1"/>
  </cols>
  <sheetData>
    <row r="10" spans="3:11" x14ac:dyDescent="0.25">
      <c r="D10" t="s">
        <v>13</v>
      </c>
      <c r="E10" t="s">
        <v>14</v>
      </c>
      <c r="F10" t="s">
        <v>15</v>
      </c>
    </row>
    <row r="11" spans="3:11" x14ac:dyDescent="0.25">
      <c r="C11" t="s">
        <v>47</v>
      </c>
      <c r="D11" s="1">
        <v>156</v>
      </c>
      <c r="E11" s="1">
        <v>2</v>
      </c>
      <c r="F11" s="1">
        <v>2</v>
      </c>
      <c r="G11" s="1">
        <f>D11*E11*F11</f>
        <v>624</v>
      </c>
      <c r="H11" s="1">
        <v>754</v>
      </c>
      <c r="J11" s="1">
        <v>234</v>
      </c>
      <c r="K11" s="2">
        <f>H11+H12+J11</f>
        <v>1677</v>
      </c>
    </row>
    <row r="12" spans="3:11" x14ac:dyDescent="0.25">
      <c r="C12" t="s">
        <v>48</v>
      </c>
      <c r="D12" s="1">
        <v>97</v>
      </c>
      <c r="E12" s="1">
        <v>2</v>
      </c>
      <c r="F12" s="1">
        <v>2</v>
      </c>
      <c r="G12" s="1">
        <f>D12*E12*F12</f>
        <v>388</v>
      </c>
      <c r="H12" s="1">
        <f>467+111+111</f>
        <v>689</v>
      </c>
      <c r="K12" s="2">
        <f>K11/17</f>
        <v>98.647058823529406</v>
      </c>
    </row>
    <row r="13" spans="3:11" x14ac:dyDescent="0.25">
      <c r="C13" t="s">
        <v>16</v>
      </c>
      <c r="D13">
        <v>20</v>
      </c>
      <c r="E13">
        <v>5</v>
      </c>
      <c r="F13">
        <v>17</v>
      </c>
      <c r="G13" s="1">
        <f>D13*E13*F13</f>
        <v>1700</v>
      </c>
      <c r="H13" s="2">
        <f>G13</f>
        <v>1700</v>
      </c>
    </row>
    <row r="14" spans="3:11" x14ac:dyDescent="0.25">
      <c r="C14" t="s">
        <v>17</v>
      </c>
      <c r="D14">
        <v>821</v>
      </c>
      <c r="E14">
        <v>1</v>
      </c>
      <c r="F14">
        <v>17</v>
      </c>
      <c r="G14" s="1">
        <f>Sheet2!I23</f>
        <v>8325</v>
      </c>
      <c r="H14" s="2">
        <f>G14</f>
        <v>8325</v>
      </c>
      <c r="I14" s="1">
        <f>D14*3</f>
        <v>2463</v>
      </c>
    </row>
    <row r="15" spans="3:11" x14ac:dyDescent="0.25">
      <c r="C15" s="7" t="s">
        <v>64</v>
      </c>
      <c r="D15" s="7">
        <v>800</v>
      </c>
      <c r="E15" s="7">
        <v>1</v>
      </c>
      <c r="F15" s="7">
        <v>3</v>
      </c>
      <c r="G15" s="8">
        <f>D15*E15*F15</f>
        <v>2400</v>
      </c>
      <c r="H15" s="9">
        <f>Sheet4!G18</f>
        <v>2012.52</v>
      </c>
    </row>
    <row r="17" spans="3:8" x14ac:dyDescent="0.25">
      <c r="H17" s="2">
        <f>SUM(H11:H16)</f>
        <v>13480.52</v>
      </c>
    </row>
    <row r="18" spans="3:8" x14ac:dyDescent="0.25">
      <c r="C18" t="s">
        <v>31</v>
      </c>
      <c r="D18">
        <v>500</v>
      </c>
      <c r="E18">
        <v>1</v>
      </c>
      <c r="F18">
        <v>5</v>
      </c>
      <c r="G18" s="1">
        <f>D18*E18*F18</f>
        <v>2500</v>
      </c>
    </row>
    <row r="20" spans="3:8" x14ac:dyDescent="0.25">
      <c r="H20" s="1"/>
    </row>
    <row r="24" spans="3:8" x14ac:dyDescent="0.25">
      <c r="E24">
        <f>D14*F14</f>
        <v>13957</v>
      </c>
    </row>
    <row r="25" spans="3:8" x14ac:dyDescent="0.25">
      <c r="E25" s="2">
        <f>E24-H14</f>
        <v>5632</v>
      </c>
    </row>
    <row r="26" spans="3:8" x14ac:dyDescent="0.25">
      <c r="E26" s="2">
        <f>E25-H15</f>
        <v>3619.48</v>
      </c>
    </row>
    <row r="30" spans="3:8" x14ac:dyDescent="0.25">
      <c r="C30" t="s">
        <v>148</v>
      </c>
      <c r="D30" s="2">
        <v>1022.26</v>
      </c>
    </row>
    <row r="31" spans="3:8" x14ac:dyDescent="0.25">
      <c r="C31" t="s">
        <v>145</v>
      </c>
      <c r="D31" s="2">
        <f>Sheet4!I19</f>
        <v>1006.26</v>
      </c>
    </row>
    <row r="32" spans="3:8" x14ac:dyDescent="0.25">
      <c r="C32" t="s">
        <v>16</v>
      </c>
      <c r="D32" s="2">
        <f>H13</f>
        <v>1700</v>
      </c>
    </row>
    <row r="33" spans="3:5" x14ac:dyDescent="0.25">
      <c r="C33" t="s">
        <v>31</v>
      </c>
      <c r="D33" s="1">
        <v>1200</v>
      </c>
      <c r="E33" t="s">
        <v>150</v>
      </c>
    </row>
    <row r="34" spans="3:5" x14ac:dyDescent="0.25">
      <c r="C34" t="s">
        <v>146</v>
      </c>
      <c r="D34" s="1">
        <v>3000</v>
      </c>
    </row>
    <row r="35" spans="3:5" x14ac:dyDescent="0.25">
      <c r="C35" t="s">
        <v>147</v>
      </c>
      <c r="D35" s="1">
        <v>2000</v>
      </c>
    </row>
    <row r="36" spans="3:5" x14ac:dyDescent="0.25">
      <c r="C36" t="s">
        <v>149</v>
      </c>
      <c r="D36" s="1">
        <v>340</v>
      </c>
    </row>
    <row r="38" spans="3:5" x14ac:dyDescent="0.25">
      <c r="D38" s="2">
        <f>SUM(D30:D36)</f>
        <v>10268.52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zoomScaleNormal="100" workbookViewId="0">
      <selection activeCell="D6" sqref="D6"/>
    </sheetView>
  </sheetViews>
  <sheetFormatPr defaultRowHeight="15" x14ac:dyDescent="0.25"/>
  <cols>
    <col min="3" max="3" width="37.7109375" customWidth="1"/>
    <col min="4" max="4" width="17.42578125" customWidth="1"/>
    <col min="5" max="5" width="11.5703125" customWidth="1"/>
    <col min="6" max="6" width="15.7109375" customWidth="1"/>
    <col min="7" max="8" width="9.28515625" bestFit="1" customWidth="1"/>
    <col min="9" max="9" width="10.5703125" bestFit="1" customWidth="1"/>
    <col min="11" max="11" width="9.140625" style="5"/>
  </cols>
  <sheetData>
    <row r="2" spans="2:11" x14ac:dyDescent="0.25">
      <c r="C2" t="s">
        <v>24</v>
      </c>
      <c r="D2" t="s">
        <v>25</v>
      </c>
      <c r="E2" t="s">
        <v>124</v>
      </c>
      <c r="F2" t="s">
        <v>26</v>
      </c>
      <c r="G2" t="s">
        <v>54</v>
      </c>
      <c r="H2" t="s">
        <v>55</v>
      </c>
      <c r="I2" t="s">
        <v>58</v>
      </c>
      <c r="J2" s="1"/>
    </row>
    <row r="3" spans="2:11" s="29" customFormat="1" x14ac:dyDescent="0.25">
      <c r="B3" s="30">
        <v>1</v>
      </c>
      <c r="C3" s="31" t="s">
        <v>69</v>
      </c>
      <c r="D3" s="32" t="s">
        <v>27</v>
      </c>
      <c r="E3" s="32" t="s">
        <v>127</v>
      </c>
      <c r="F3" s="33">
        <v>44096</v>
      </c>
      <c r="G3" s="34">
        <v>20</v>
      </c>
      <c r="H3" s="34">
        <v>20</v>
      </c>
      <c r="I3" s="35">
        <v>497</v>
      </c>
      <c r="J3" s="27" t="s">
        <v>59</v>
      </c>
      <c r="K3" s="36">
        <v>6</v>
      </c>
    </row>
    <row r="4" spans="2:11" s="29" customFormat="1" x14ac:dyDescent="0.25">
      <c r="B4" s="22">
        <v>2</v>
      </c>
      <c r="C4" s="23" t="s">
        <v>65</v>
      </c>
      <c r="D4" s="23" t="s">
        <v>36</v>
      </c>
      <c r="E4" s="23" t="s">
        <v>128</v>
      </c>
      <c r="F4" s="24">
        <v>44212</v>
      </c>
      <c r="G4" s="25"/>
      <c r="H4" s="25">
        <v>20</v>
      </c>
      <c r="I4" s="26">
        <f>I3-58</f>
        <v>439</v>
      </c>
      <c r="J4" s="27" t="s">
        <v>60</v>
      </c>
      <c r="K4" s="28">
        <v>2</v>
      </c>
    </row>
    <row r="5" spans="2:11" s="29" customFormat="1" x14ac:dyDescent="0.25">
      <c r="B5" s="22">
        <v>3</v>
      </c>
      <c r="C5" s="23" t="s">
        <v>28</v>
      </c>
      <c r="D5" s="23" t="s">
        <v>32</v>
      </c>
      <c r="E5" s="23" t="s">
        <v>129</v>
      </c>
      <c r="F5" s="24">
        <v>44212</v>
      </c>
      <c r="G5" s="25"/>
      <c r="H5" s="25"/>
      <c r="I5" s="26">
        <f>I4-58</f>
        <v>381</v>
      </c>
      <c r="J5" s="27" t="s">
        <v>61</v>
      </c>
      <c r="K5" s="28">
        <v>1</v>
      </c>
    </row>
    <row r="6" spans="2:11" s="29" customFormat="1" x14ac:dyDescent="0.25">
      <c r="B6" s="22">
        <v>4</v>
      </c>
      <c r="C6" s="23" t="s">
        <v>29</v>
      </c>
      <c r="D6" s="23" t="s">
        <v>33</v>
      </c>
      <c r="E6" s="23" t="s">
        <v>130</v>
      </c>
      <c r="F6" s="24">
        <v>44212</v>
      </c>
      <c r="G6" s="25"/>
      <c r="H6" s="25"/>
      <c r="I6" s="26">
        <v>100</v>
      </c>
      <c r="J6" s="27"/>
      <c r="K6" s="28"/>
    </row>
    <row r="7" spans="2:11" s="29" customFormat="1" x14ac:dyDescent="0.25">
      <c r="B7" s="22">
        <v>5</v>
      </c>
      <c r="C7" s="37" t="s">
        <v>34</v>
      </c>
      <c r="D7" s="23" t="s">
        <v>35</v>
      </c>
      <c r="E7" s="23" t="s">
        <v>131</v>
      </c>
      <c r="F7" s="24">
        <v>44214</v>
      </c>
      <c r="G7" s="25">
        <v>20</v>
      </c>
      <c r="H7" s="25">
        <v>20</v>
      </c>
      <c r="I7" s="26">
        <v>497</v>
      </c>
      <c r="J7" s="27"/>
      <c r="K7" s="28"/>
    </row>
    <row r="8" spans="2:11" s="29" customFormat="1" x14ac:dyDescent="0.25">
      <c r="B8" s="22">
        <v>6</v>
      </c>
      <c r="C8" s="23" t="s">
        <v>39</v>
      </c>
      <c r="D8" s="23" t="s">
        <v>40</v>
      </c>
      <c r="E8" s="23" t="s">
        <v>132</v>
      </c>
      <c r="F8" s="24">
        <v>44214</v>
      </c>
      <c r="G8" s="25"/>
      <c r="H8" s="25">
        <v>20</v>
      </c>
      <c r="I8" s="26">
        <f>I7-58</f>
        <v>439</v>
      </c>
      <c r="J8" s="27"/>
      <c r="K8" s="28"/>
    </row>
    <row r="9" spans="2:11" s="29" customFormat="1" x14ac:dyDescent="0.25">
      <c r="B9" s="22">
        <v>7</v>
      </c>
      <c r="C9" s="23" t="s">
        <v>45</v>
      </c>
      <c r="D9" s="23" t="s">
        <v>46</v>
      </c>
      <c r="E9" s="23" t="s">
        <v>133</v>
      </c>
      <c r="F9" s="24">
        <v>44214</v>
      </c>
      <c r="G9" s="25"/>
      <c r="H9" s="25"/>
      <c r="I9" s="26">
        <f>I8-58</f>
        <v>381</v>
      </c>
      <c r="J9" s="27"/>
      <c r="K9" s="28"/>
    </row>
    <row r="10" spans="2:11" s="29" customFormat="1" x14ac:dyDescent="0.25">
      <c r="B10" s="22">
        <v>8</v>
      </c>
      <c r="C10" s="23" t="s">
        <v>30</v>
      </c>
      <c r="D10" s="23" t="s">
        <v>43</v>
      </c>
      <c r="E10" s="23" t="s">
        <v>126</v>
      </c>
      <c r="F10" s="24">
        <v>44212</v>
      </c>
      <c r="G10" s="25">
        <v>20</v>
      </c>
      <c r="H10" s="25">
        <v>20</v>
      </c>
      <c r="I10" s="26">
        <v>497</v>
      </c>
      <c r="J10" s="27"/>
      <c r="K10" s="28"/>
    </row>
    <row r="11" spans="2:11" s="29" customFormat="1" x14ac:dyDescent="0.25">
      <c r="B11" s="38">
        <v>9</v>
      </c>
      <c r="C11" s="39" t="s">
        <v>41</v>
      </c>
      <c r="D11" s="39" t="s">
        <v>42</v>
      </c>
      <c r="E11" s="39" t="s">
        <v>125</v>
      </c>
      <c r="F11" s="40">
        <v>44212</v>
      </c>
      <c r="G11" s="41"/>
      <c r="H11" s="41">
        <v>20</v>
      </c>
      <c r="I11" s="26">
        <f>I10-58</f>
        <v>439</v>
      </c>
      <c r="J11" s="27"/>
      <c r="K11" s="28"/>
    </row>
    <row r="12" spans="2:11" s="29" customFormat="1" x14ac:dyDescent="0.25">
      <c r="B12" s="30">
        <v>10</v>
      </c>
      <c r="C12" s="31" t="s">
        <v>37</v>
      </c>
      <c r="D12" s="31" t="s">
        <v>38</v>
      </c>
      <c r="E12" s="31" t="s">
        <v>142</v>
      </c>
      <c r="F12" s="33">
        <v>43067</v>
      </c>
      <c r="G12" s="34">
        <v>20</v>
      </c>
      <c r="H12" s="34">
        <v>20</v>
      </c>
      <c r="I12" s="35">
        <v>3687</v>
      </c>
      <c r="J12" s="27" t="s">
        <v>59</v>
      </c>
      <c r="K12" s="36">
        <v>9</v>
      </c>
    </row>
    <row r="13" spans="2:11" s="29" customFormat="1" x14ac:dyDescent="0.25">
      <c r="B13" s="22">
        <v>11</v>
      </c>
      <c r="C13" s="23" t="s">
        <v>56</v>
      </c>
      <c r="D13" s="23" t="s">
        <v>57</v>
      </c>
      <c r="E13" s="23" t="s">
        <v>134</v>
      </c>
      <c r="F13" s="24">
        <v>43104</v>
      </c>
      <c r="G13" s="25"/>
      <c r="H13" s="25">
        <v>20</v>
      </c>
      <c r="I13" s="26"/>
      <c r="J13" s="27" t="s">
        <v>60</v>
      </c>
      <c r="K13" s="28">
        <v>0</v>
      </c>
    </row>
    <row r="14" spans="2:11" s="29" customFormat="1" x14ac:dyDescent="0.25">
      <c r="B14" s="22">
        <v>12</v>
      </c>
      <c r="C14" s="23" t="s">
        <v>67</v>
      </c>
      <c r="D14" s="23" t="s">
        <v>68</v>
      </c>
      <c r="E14" s="23" t="s">
        <v>135</v>
      </c>
      <c r="F14" s="24">
        <v>44211</v>
      </c>
      <c r="G14" s="25"/>
      <c r="H14" s="25"/>
      <c r="I14" s="26"/>
      <c r="J14" s="27"/>
      <c r="K14" s="28"/>
    </row>
    <row r="15" spans="2:11" s="29" customFormat="1" x14ac:dyDescent="0.25">
      <c r="B15" s="22">
        <v>13</v>
      </c>
      <c r="C15" s="23" t="s">
        <v>50</v>
      </c>
      <c r="D15" s="23" t="s">
        <v>51</v>
      </c>
      <c r="E15" s="23" t="s">
        <v>141</v>
      </c>
      <c r="F15" s="24">
        <v>44216</v>
      </c>
      <c r="G15" s="25"/>
      <c r="H15" s="25"/>
      <c r="I15" s="26"/>
      <c r="J15" s="27" t="s">
        <v>61</v>
      </c>
      <c r="K15" s="28">
        <v>0</v>
      </c>
    </row>
    <row r="16" spans="2:11" s="29" customFormat="1" x14ac:dyDescent="0.25">
      <c r="B16" s="22">
        <v>14</v>
      </c>
      <c r="C16" s="23" t="s">
        <v>44</v>
      </c>
      <c r="D16" s="23" t="s">
        <v>49</v>
      </c>
      <c r="E16" s="23" t="s">
        <v>136</v>
      </c>
      <c r="F16" s="24">
        <v>44210</v>
      </c>
      <c r="G16" s="25">
        <v>20</v>
      </c>
      <c r="H16" s="25">
        <v>20</v>
      </c>
      <c r="I16" s="26"/>
      <c r="J16" s="27"/>
      <c r="K16" s="28"/>
    </row>
    <row r="17" spans="2:11" s="29" customFormat="1" x14ac:dyDescent="0.25">
      <c r="B17" s="22">
        <v>15</v>
      </c>
      <c r="C17" s="23" t="s">
        <v>62</v>
      </c>
      <c r="D17" s="23" t="s">
        <v>63</v>
      </c>
      <c r="E17" s="23" t="s">
        <v>137</v>
      </c>
      <c r="F17" s="24">
        <v>44211</v>
      </c>
      <c r="G17" s="25"/>
      <c r="H17" s="25">
        <v>20</v>
      </c>
      <c r="I17" s="26"/>
      <c r="J17" s="27"/>
      <c r="K17" s="28"/>
    </row>
    <row r="18" spans="2:11" s="29" customFormat="1" x14ac:dyDescent="0.25">
      <c r="B18" s="22">
        <v>16</v>
      </c>
      <c r="C18" s="23" t="s">
        <v>52</v>
      </c>
      <c r="D18" s="23" t="s">
        <v>53</v>
      </c>
      <c r="E18" s="23" t="s">
        <v>138</v>
      </c>
      <c r="F18" s="24">
        <v>44211</v>
      </c>
      <c r="G18" s="25"/>
      <c r="H18" s="25"/>
      <c r="I18" s="26"/>
      <c r="J18" s="27"/>
      <c r="K18" s="28"/>
    </row>
    <row r="19" spans="2:11" s="29" customFormat="1" x14ac:dyDescent="0.25">
      <c r="B19" s="22">
        <v>17</v>
      </c>
      <c r="C19" s="23" t="s">
        <v>70</v>
      </c>
      <c r="D19" s="23" t="s">
        <v>71</v>
      </c>
      <c r="E19" s="23" t="s">
        <v>140</v>
      </c>
      <c r="F19" s="24">
        <v>42845</v>
      </c>
      <c r="G19" s="25">
        <v>20</v>
      </c>
      <c r="H19" s="25">
        <v>20</v>
      </c>
      <c r="I19" s="26">
        <v>968</v>
      </c>
      <c r="J19" s="27"/>
      <c r="K19" s="28"/>
    </row>
    <row r="20" spans="2:11" s="29" customFormat="1" x14ac:dyDescent="0.25">
      <c r="B20" s="38">
        <v>18</v>
      </c>
      <c r="C20" s="39" t="s">
        <v>72</v>
      </c>
      <c r="D20" s="39" t="s">
        <v>73</v>
      </c>
      <c r="E20" s="39" t="s">
        <v>139</v>
      </c>
      <c r="F20" s="40">
        <v>42751</v>
      </c>
      <c r="G20" s="41"/>
      <c r="H20" s="41">
        <v>20</v>
      </c>
      <c r="I20" s="42"/>
      <c r="J20" s="27"/>
      <c r="K20" s="28"/>
    </row>
    <row r="21" spans="2:11" x14ac:dyDescent="0.25">
      <c r="B21" s="3"/>
      <c r="C21" s="3"/>
      <c r="D21" s="3"/>
      <c r="E21" s="3"/>
      <c r="F21" s="3"/>
      <c r="G21" s="4">
        <f>SUM(G3:G20)</f>
        <v>120</v>
      </c>
      <c r="H21" s="4">
        <f>SUM(H3:H20)</f>
        <v>240</v>
      </c>
      <c r="I21" s="4"/>
      <c r="J21" s="1"/>
    </row>
    <row r="22" spans="2:11" x14ac:dyDescent="0.25">
      <c r="B22" s="3"/>
      <c r="C22" s="3"/>
      <c r="D22" s="3"/>
      <c r="E22" s="3"/>
      <c r="F22" s="3"/>
      <c r="G22" s="4"/>
      <c r="H22" s="4"/>
      <c r="I22" s="4"/>
      <c r="J22" s="1"/>
    </row>
    <row r="23" spans="2:11" x14ac:dyDescent="0.25">
      <c r="G23" s="1">
        <f>59*5</f>
        <v>295</v>
      </c>
      <c r="H23" s="1">
        <f>59*10</f>
        <v>590</v>
      </c>
      <c r="I23" s="1">
        <f>SUM(I3:I20)</f>
        <v>8325</v>
      </c>
      <c r="J23" s="1"/>
    </row>
    <row r="24" spans="2:11" x14ac:dyDescent="0.25">
      <c r="G24" s="1"/>
      <c r="H24" s="1"/>
      <c r="I24" s="1"/>
      <c r="J24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8"/>
  <sheetViews>
    <sheetView workbookViewId="0">
      <selection activeCell="E13" sqref="E13"/>
    </sheetView>
  </sheetViews>
  <sheetFormatPr defaultRowHeight="15" x14ac:dyDescent="0.25"/>
  <cols>
    <col min="4" max="4" width="16.5703125" bestFit="1" customWidth="1"/>
    <col min="5" max="5" width="17.140625" customWidth="1"/>
    <col min="6" max="6" width="9.7109375" bestFit="1" customWidth="1"/>
    <col min="7" max="7" width="11.140625" bestFit="1" customWidth="1"/>
    <col min="8" max="8" width="13.7109375" customWidth="1"/>
    <col min="10" max="10" width="3.42578125" customWidth="1"/>
    <col min="11" max="11" width="12.28515625" bestFit="1" customWidth="1"/>
  </cols>
  <sheetData>
    <row r="3" spans="4:12" x14ac:dyDescent="0.25">
      <c r="D3" t="s">
        <v>0</v>
      </c>
      <c r="E3" t="s">
        <v>1</v>
      </c>
      <c r="F3" t="s">
        <v>2</v>
      </c>
      <c r="G3" t="s">
        <v>3</v>
      </c>
      <c r="H3" t="s">
        <v>74</v>
      </c>
      <c r="K3" t="s">
        <v>21</v>
      </c>
      <c r="L3">
        <v>15</v>
      </c>
    </row>
    <row r="4" spans="4:12" x14ac:dyDescent="0.25">
      <c r="D4" t="s">
        <v>4</v>
      </c>
      <c r="E4" t="s">
        <v>77</v>
      </c>
      <c r="F4" t="s">
        <v>8</v>
      </c>
      <c r="G4" t="s">
        <v>11</v>
      </c>
      <c r="H4" t="s">
        <v>75</v>
      </c>
      <c r="K4" t="s">
        <v>22</v>
      </c>
      <c r="L4">
        <v>2</v>
      </c>
    </row>
    <row r="5" spans="4:12" x14ac:dyDescent="0.25">
      <c r="D5" t="s">
        <v>18</v>
      </c>
      <c r="E5" t="s">
        <v>6</v>
      </c>
      <c r="F5" t="s">
        <v>9</v>
      </c>
      <c r="G5" t="s">
        <v>12</v>
      </c>
      <c r="H5" t="s">
        <v>76</v>
      </c>
      <c r="K5" t="s">
        <v>23</v>
      </c>
      <c r="L5">
        <v>1</v>
      </c>
    </row>
    <row r="6" spans="4:12" x14ac:dyDescent="0.25">
      <c r="D6" t="s">
        <v>19</v>
      </c>
      <c r="E6" t="s">
        <v>5</v>
      </c>
      <c r="F6" t="s">
        <v>10</v>
      </c>
    </row>
    <row r="7" spans="4:12" x14ac:dyDescent="0.25">
      <c r="D7" t="s">
        <v>7</v>
      </c>
      <c r="E7" t="s">
        <v>66</v>
      </c>
    </row>
    <row r="8" spans="4:12" x14ac:dyDescent="0.25">
      <c r="D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7"/>
  <sheetViews>
    <sheetView topLeftCell="B7" workbookViewId="0">
      <selection activeCell="H23" sqref="H23"/>
    </sheetView>
  </sheetViews>
  <sheetFormatPr defaultRowHeight="15" x14ac:dyDescent="0.25"/>
  <cols>
    <col min="2" max="2" width="15.5703125" customWidth="1"/>
    <col min="3" max="3" width="32.7109375" customWidth="1"/>
    <col min="4" max="5" width="31.140625" customWidth="1"/>
    <col min="6" max="6" width="33" customWidth="1"/>
    <col min="7" max="7" width="25.28515625" customWidth="1"/>
    <col min="8" max="9" width="9.5703125" bestFit="1" customWidth="1"/>
  </cols>
  <sheetData>
    <row r="3" spans="2:9" x14ac:dyDescent="0.25">
      <c r="C3" s="15" t="s">
        <v>96</v>
      </c>
      <c r="D3" s="20" t="s">
        <v>78</v>
      </c>
      <c r="E3" s="15" t="s">
        <v>88</v>
      </c>
      <c r="F3" s="20" t="s">
        <v>94</v>
      </c>
      <c r="G3" s="15" t="s">
        <v>107</v>
      </c>
    </row>
    <row r="4" spans="2:9" x14ac:dyDescent="0.25">
      <c r="C4" t="s">
        <v>97</v>
      </c>
      <c r="D4" t="s">
        <v>108</v>
      </c>
      <c r="E4" s="14" t="s">
        <v>87</v>
      </c>
      <c r="F4" s="11" t="s">
        <v>109</v>
      </c>
      <c r="G4" s="11" t="s">
        <v>111</v>
      </c>
    </row>
    <row r="5" spans="2:9" x14ac:dyDescent="0.25">
      <c r="C5" s="16" t="s">
        <v>89</v>
      </c>
      <c r="D5" s="10" t="s">
        <v>79</v>
      </c>
      <c r="E5" s="16" t="s">
        <v>89</v>
      </c>
      <c r="F5" s="16" t="s">
        <v>89</v>
      </c>
      <c r="G5" s="16" t="s">
        <v>89</v>
      </c>
    </row>
    <row r="6" spans="2:9" x14ac:dyDescent="0.25">
      <c r="C6" s="10" t="s">
        <v>80</v>
      </c>
      <c r="D6" s="10" t="s">
        <v>80</v>
      </c>
      <c r="E6" s="16" t="s">
        <v>89</v>
      </c>
      <c r="F6" s="11" t="s">
        <v>101</v>
      </c>
      <c r="G6" s="11" t="s">
        <v>101</v>
      </c>
    </row>
    <row r="7" spans="2:9" x14ac:dyDescent="0.25">
      <c r="C7" s="11" t="s">
        <v>81</v>
      </c>
      <c r="D7" s="11" t="s">
        <v>81</v>
      </c>
      <c r="E7" t="s">
        <v>93</v>
      </c>
      <c r="F7" s="11" t="s">
        <v>102</v>
      </c>
      <c r="G7" s="11" t="s">
        <v>102</v>
      </c>
    </row>
    <row r="8" spans="2:9" x14ac:dyDescent="0.25">
      <c r="C8" s="11" t="s">
        <v>82</v>
      </c>
      <c r="D8" s="11" t="s">
        <v>82</v>
      </c>
      <c r="E8" t="s">
        <v>92</v>
      </c>
      <c r="F8" s="11" t="s">
        <v>103</v>
      </c>
      <c r="G8" s="11" t="s">
        <v>103</v>
      </c>
    </row>
    <row r="9" spans="2:9" x14ac:dyDescent="0.25">
      <c r="C9" s="11" t="s">
        <v>83</v>
      </c>
      <c r="D9" s="11" t="s">
        <v>83</v>
      </c>
      <c r="E9" t="s">
        <v>91</v>
      </c>
      <c r="F9" s="11" t="s">
        <v>104</v>
      </c>
      <c r="G9" s="11" t="s">
        <v>104</v>
      </c>
    </row>
    <row r="10" spans="2:9" x14ac:dyDescent="0.25">
      <c r="C10" s="16" t="s">
        <v>89</v>
      </c>
      <c r="D10" s="11" t="s">
        <v>84</v>
      </c>
      <c r="E10" s="16" t="s">
        <v>89</v>
      </c>
      <c r="F10" s="17" t="s">
        <v>89</v>
      </c>
      <c r="G10" s="17" t="s">
        <v>89</v>
      </c>
      <c r="H10" s="11"/>
    </row>
    <row r="11" spans="2:9" x14ac:dyDescent="0.25">
      <c r="C11" s="16" t="s">
        <v>89</v>
      </c>
      <c r="D11" s="11" t="s">
        <v>85</v>
      </c>
      <c r="E11" s="16" t="s">
        <v>89</v>
      </c>
      <c r="F11" s="17" t="s">
        <v>89</v>
      </c>
      <c r="G11" s="17" t="s">
        <v>89</v>
      </c>
    </row>
    <row r="12" spans="2:9" ht="25.5" x14ac:dyDescent="0.25">
      <c r="C12" s="11" t="s">
        <v>86</v>
      </c>
      <c r="D12" s="11" t="s">
        <v>86</v>
      </c>
      <c r="E12" t="s">
        <v>90</v>
      </c>
      <c r="F12" s="11" t="s">
        <v>95</v>
      </c>
      <c r="G12" s="11" t="s">
        <v>95</v>
      </c>
    </row>
    <row r="13" spans="2:9" x14ac:dyDescent="0.25">
      <c r="C13" s="11"/>
      <c r="D13" s="11" t="s">
        <v>110</v>
      </c>
      <c r="F13" s="11"/>
      <c r="G13" s="11" t="s">
        <v>110</v>
      </c>
    </row>
    <row r="15" spans="2:9" x14ac:dyDescent="0.25">
      <c r="F15" s="11"/>
    </row>
    <row r="16" spans="2:9" x14ac:dyDescent="0.25">
      <c r="B16" t="s">
        <v>105</v>
      </c>
      <c r="C16" s="18" t="s">
        <v>106</v>
      </c>
      <c r="D16" s="13">
        <v>16575000</v>
      </c>
      <c r="E16" s="12">
        <v>8350000</v>
      </c>
      <c r="F16" s="12">
        <v>6000000</v>
      </c>
      <c r="G16" s="12">
        <v>6100000</v>
      </c>
      <c r="H16" t="s">
        <v>143</v>
      </c>
      <c r="I16" s="12">
        <v>3050000</v>
      </c>
    </row>
    <row r="17" spans="2:9" x14ac:dyDescent="0.25">
      <c r="H17" t="s">
        <v>144</v>
      </c>
      <c r="I17" s="12">
        <f>G16-I16</f>
        <v>3050000</v>
      </c>
    </row>
    <row r="18" spans="2:9" x14ac:dyDescent="0.25">
      <c r="B18" t="s">
        <v>98</v>
      </c>
      <c r="C18" s="2">
        <v>3483</v>
      </c>
      <c r="D18" s="2">
        <v>5247</v>
      </c>
      <c r="E18" s="2">
        <v>2642</v>
      </c>
      <c r="F18" s="2">
        <v>1898</v>
      </c>
      <c r="G18" s="2">
        <f>I18+I19</f>
        <v>2012.52</v>
      </c>
      <c r="H18" t="s">
        <v>143</v>
      </c>
      <c r="I18" s="2">
        <v>1006.26</v>
      </c>
    </row>
    <row r="19" spans="2:9" x14ac:dyDescent="0.25">
      <c r="B19" t="s">
        <v>99</v>
      </c>
      <c r="C19" s="19">
        <f>Sheet1!H13</f>
        <v>1700</v>
      </c>
      <c r="D19" s="1">
        <v>0</v>
      </c>
      <c r="E19" s="19">
        <f>Sheet1!G13</f>
        <v>1700</v>
      </c>
      <c r="F19" s="19">
        <f>Sheet1!H13</f>
        <v>1700</v>
      </c>
      <c r="G19" s="19">
        <f>F19</f>
        <v>1700</v>
      </c>
      <c r="H19" t="s">
        <v>144</v>
      </c>
      <c r="I19" s="2">
        <v>1006.26</v>
      </c>
    </row>
    <row r="20" spans="2:9" x14ac:dyDescent="0.25">
      <c r="B20" t="s">
        <v>100</v>
      </c>
      <c r="C20" s="1">
        <v>0</v>
      </c>
      <c r="D20" s="1">
        <v>0</v>
      </c>
      <c r="E20" s="21">
        <v>0</v>
      </c>
      <c r="F20" s="19">
        <v>0</v>
      </c>
      <c r="G20" s="19"/>
    </row>
    <row r="21" spans="2:9" x14ac:dyDescent="0.25">
      <c r="C21" s="2">
        <f t="shared" ref="C21:F21" si="0">SUM(C18:C20)</f>
        <v>5183</v>
      </c>
      <c r="D21" s="2">
        <f t="shared" si="0"/>
        <v>5247</v>
      </c>
      <c r="E21" s="2">
        <f>SUM(E18:E20)</f>
        <v>4342</v>
      </c>
      <c r="F21" s="2">
        <f t="shared" si="0"/>
        <v>3598</v>
      </c>
      <c r="G21" s="2">
        <f>SUM(G18:G20)</f>
        <v>3712.52</v>
      </c>
    </row>
    <row r="23" spans="2:9" x14ac:dyDescent="0.25">
      <c r="C23" s="2">
        <f>C21/17</f>
        <v>304.88235294117646</v>
      </c>
      <c r="D23" s="2">
        <f>D21/17</f>
        <v>308.64705882352939</v>
      </c>
      <c r="E23" s="2">
        <f>E21/17</f>
        <v>255.41176470588235</v>
      </c>
      <c r="F23" s="2">
        <f>F21/17</f>
        <v>211.64705882352942</v>
      </c>
      <c r="G23" s="2">
        <f>G21/17</f>
        <v>218.3835294117647</v>
      </c>
    </row>
    <row r="25" spans="2:9" x14ac:dyDescent="0.25">
      <c r="C25" s="2">
        <f>C21-D21</f>
        <v>-64</v>
      </c>
      <c r="E25" s="2">
        <f>E21-D21</f>
        <v>-905</v>
      </c>
      <c r="F25" s="2">
        <f>F21-D21</f>
        <v>-1649</v>
      </c>
      <c r="G25" s="2">
        <f>G21-D21</f>
        <v>-1534.48</v>
      </c>
    </row>
    <row r="26" spans="2:9" x14ac:dyDescent="0.25">
      <c r="D26" s="2"/>
    </row>
    <row r="27" spans="2:9" x14ac:dyDescent="0.25">
      <c r="D27" s="2"/>
    </row>
  </sheetData>
  <hyperlinks>
    <hyperlink ref="D3" r:id="rId1"/>
    <hyperlink ref="F3" r:id="rId2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M25"/>
  <sheetViews>
    <sheetView topLeftCell="E1" zoomScale="80" zoomScaleNormal="80" workbookViewId="0">
      <selection activeCell="Q11" sqref="Q11"/>
    </sheetView>
  </sheetViews>
  <sheetFormatPr defaultRowHeight="15" x14ac:dyDescent="0.25"/>
  <cols>
    <col min="5" max="5" width="17" customWidth="1"/>
    <col min="6" max="6" width="12.7109375" customWidth="1"/>
    <col min="7" max="7" width="15.85546875" bestFit="1" customWidth="1"/>
    <col min="9" max="9" width="11.42578125" customWidth="1"/>
    <col min="10" max="10" width="11" customWidth="1"/>
    <col min="11" max="11" width="12.7109375" bestFit="1" customWidth="1"/>
  </cols>
  <sheetData>
    <row r="2" spans="5:13" x14ac:dyDescent="0.25">
      <c r="F2" s="3"/>
      <c r="G2" s="3"/>
      <c r="H2" s="3"/>
      <c r="I2" s="3"/>
      <c r="J2" s="3"/>
    </row>
    <row r="3" spans="5:13" x14ac:dyDescent="0.25">
      <c r="E3" s="3"/>
      <c r="F3" s="3"/>
      <c r="G3" s="3"/>
      <c r="H3" s="3"/>
      <c r="I3" s="3"/>
      <c r="J3" s="3"/>
      <c r="K3" s="3"/>
      <c r="L3" s="3"/>
      <c r="M3" s="3"/>
    </row>
    <row r="4" spans="5:13" x14ac:dyDescent="0.25">
      <c r="E4" s="23" t="s">
        <v>114</v>
      </c>
      <c r="F4" s="23" t="s">
        <v>113</v>
      </c>
      <c r="G4" s="23" t="s">
        <v>112</v>
      </c>
      <c r="H4" s="3"/>
      <c r="I4" s="23" t="s">
        <v>119</v>
      </c>
      <c r="J4" s="23" t="s">
        <v>116</v>
      </c>
      <c r="K4" s="23" t="s">
        <v>115</v>
      </c>
      <c r="M4" s="3"/>
    </row>
    <row r="5" spans="5:13" x14ac:dyDescent="0.25">
      <c r="E5" s="37" t="s">
        <v>117</v>
      </c>
      <c r="F5" s="23" t="s">
        <v>118</v>
      </c>
      <c r="G5" s="3" t="s">
        <v>6</v>
      </c>
      <c r="I5" s="3" t="s">
        <v>120</v>
      </c>
      <c r="J5" s="3" t="s">
        <v>121</v>
      </c>
      <c r="K5" s="6" t="s">
        <v>9</v>
      </c>
      <c r="L5" s="3"/>
      <c r="M5" s="3"/>
    </row>
    <row r="6" spans="5:13" x14ac:dyDescent="0.25">
      <c r="E6" s="3" t="s">
        <v>11</v>
      </c>
      <c r="F6" s="3" t="s">
        <v>12</v>
      </c>
      <c r="G6" s="6" t="s">
        <v>77</v>
      </c>
      <c r="H6" s="3"/>
      <c r="J6" s="23" t="s">
        <v>122</v>
      </c>
      <c r="K6" s="23" t="s">
        <v>123</v>
      </c>
      <c r="L6" s="3"/>
      <c r="M6" s="3"/>
    </row>
    <row r="7" spans="5:13" x14ac:dyDescent="0.25">
      <c r="E7" s="3"/>
      <c r="F7" s="3"/>
      <c r="H7" s="3"/>
      <c r="I7" s="3"/>
      <c r="J7" s="3"/>
      <c r="K7" s="3"/>
      <c r="L7" s="3"/>
      <c r="M7" s="3"/>
    </row>
    <row r="8" spans="5:13" x14ac:dyDescent="0.25">
      <c r="E8" s="3"/>
      <c r="F8" s="3"/>
      <c r="H8" s="3"/>
      <c r="I8" s="3"/>
      <c r="J8" s="3"/>
      <c r="K8" s="3"/>
      <c r="L8" s="3"/>
      <c r="M8" s="3"/>
    </row>
    <row r="9" spans="5:13" x14ac:dyDescent="0.25">
      <c r="E9" s="3"/>
      <c r="F9" s="3"/>
      <c r="G9" s="3"/>
      <c r="H9" s="3"/>
      <c r="I9" s="3"/>
      <c r="J9" s="3"/>
      <c r="K9" s="3"/>
      <c r="L9" s="3"/>
      <c r="M9" s="3"/>
    </row>
    <row r="10" spans="5:13" x14ac:dyDescent="0.25">
      <c r="E10" s="3"/>
      <c r="F10" s="3"/>
      <c r="G10" s="3"/>
      <c r="H10" s="3"/>
      <c r="I10" s="3"/>
      <c r="J10" s="3"/>
      <c r="K10" s="3"/>
      <c r="L10" s="3"/>
      <c r="M10" s="3"/>
    </row>
    <row r="11" spans="5:13" x14ac:dyDescent="0.25">
      <c r="E11" s="3"/>
      <c r="F11" s="3"/>
      <c r="G11" s="3"/>
      <c r="H11" s="3"/>
      <c r="I11" s="3"/>
      <c r="J11" s="3"/>
      <c r="K11" s="3"/>
      <c r="L11" s="3"/>
      <c r="M11" s="3"/>
    </row>
    <row r="12" spans="5:13" x14ac:dyDescent="0.25">
      <c r="E12" s="3"/>
      <c r="F12" s="3"/>
      <c r="G12" s="3"/>
      <c r="H12" s="3"/>
      <c r="I12" s="3"/>
      <c r="J12" s="3"/>
      <c r="K12" s="3"/>
      <c r="L12" s="3"/>
      <c r="M12" s="3"/>
    </row>
    <row r="13" spans="5:13" x14ac:dyDescent="0.25">
      <c r="F13" s="3"/>
      <c r="G13" s="3"/>
      <c r="H13" s="3"/>
      <c r="I13" s="3"/>
      <c r="J13" s="3"/>
      <c r="K13" s="3"/>
      <c r="L13" s="3"/>
      <c r="M13" s="3"/>
    </row>
    <row r="14" spans="5:13" x14ac:dyDescent="0.25">
      <c r="F14" s="3"/>
      <c r="G14" s="3"/>
      <c r="H14" s="3"/>
      <c r="I14" s="3"/>
      <c r="J14" s="3"/>
      <c r="K14" s="3"/>
      <c r="L14" s="3"/>
      <c r="M14" s="3"/>
    </row>
    <row r="15" spans="5:13" x14ac:dyDescent="0.25">
      <c r="E15" s="6"/>
      <c r="F15" s="3"/>
      <c r="G15" s="3"/>
      <c r="H15" s="3"/>
      <c r="I15" s="3"/>
      <c r="J15" s="3"/>
      <c r="K15" s="3"/>
      <c r="L15" s="3"/>
      <c r="M15" s="3"/>
    </row>
    <row r="16" spans="5:13" x14ac:dyDescent="0.25">
      <c r="E16" s="3"/>
      <c r="F16" s="3"/>
      <c r="G16" s="3"/>
      <c r="H16" s="3"/>
      <c r="I16" s="3"/>
      <c r="J16" s="3"/>
      <c r="K16" s="3"/>
      <c r="L16" s="3"/>
      <c r="M16" s="3"/>
    </row>
    <row r="17" spans="5:13" x14ac:dyDescent="0.25">
      <c r="F17" s="3"/>
      <c r="G17" s="3"/>
      <c r="H17" s="3"/>
      <c r="I17" s="3"/>
      <c r="J17" s="3"/>
      <c r="K17" s="3"/>
      <c r="L17" s="3"/>
      <c r="M17" s="3"/>
    </row>
    <row r="18" spans="5:13" x14ac:dyDescent="0.25">
      <c r="F18" s="3"/>
      <c r="G18" s="3"/>
      <c r="H18" s="3"/>
      <c r="I18" s="3"/>
      <c r="J18" s="3"/>
      <c r="K18" s="3"/>
      <c r="L18" s="3"/>
      <c r="M18" s="3"/>
    </row>
    <row r="19" spans="5:13" x14ac:dyDescent="0.25">
      <c r="F19" s="3"/>
      <c r="G19" s="3"/>
      <c r="H19" s="3"/>
      <c r="I19" s="3"/>
      <c r="J19" s="3"/>
      <c r="K19" s="3"/>
      <c r="L19" s="3"/>
      <c r="M19" s="3"/>
    </row>
    <row r="20" spans="5:13" x14ac:dyDescent="0.25">
      <c r="F20" s="3"/>
      <c r="G20" s="3"/>
      <c r="H20" s="3"/>
      <c r="I20" s="3"/>
      <c r="J20" s="3"/>
      <c r="K20" s="3"/>
      <c r="L20" s="3"/>
      <c r="M20" s="3"/>
    </row>
    <row r="21" spans="5:13" x14ac:dyDescent="0.25">
      <c r="E21" s="6"/>
      <c r="F21" s="3"/>
      <c r="G21" s="3"/>
      <c r="H21" s="3"/>
      <c r="I21" s="3"/>
      <c r="J21" s="3"/>
      <c r="K21" s="3"/>
      <c r="L21" s="3"/>
      <c r="M21" s="3"/>
    </row>
    <row r="22" spans="5:13" x14ac:dyDescent="0.25">
      <c r="E22" s="3"/>
      <c r="F22" s="3"/>
      <c r="G22" s="3"/>
      <c r="H22" s="3"/>
      <c r="I22" s="3"/>
      <c r="J22" s="3"/>
      <c r="K22" s="3"/>
      <c r="L22" s="3"/>
      <c r="M22" s="3"/>
    </row>
    <row r="23" spans="5:13" x14ac:dyDescent="0.25">
      <c r="E23" s="3"/>
      <c r="F23" s="3"/>
      <c r="G23" s="3"/>
      <c r="H23" s="3"/>
      <c r="I23" s="3"/>
      <c r="J23" s="3"/>
      <c r="K23" s="3"/>
      <c r="L23" s="3"/>
      <c r="M23" s="3"/>
    </row>
    <row r="24" spans="5:13" x14ac:dyDescent="0.25">
      <c r="E24" s="3"/>
      <c r="F24" s="3"/>
      <c r="G24" s="3"/>
      <c r="H24" s="3"/>
      <c r="I24" s="3"/>
      <c r="J24" s="3"/>
      <c r="K24" s="3"/>
      <c r="L24" s="3"/>
      <c r="M24" s="3"/>
    </row>
    <row r="25" spans="5:13" x14ac:dyDescent="0.25">
      <c r="E25" s="3"/>
      <c r="F25" s="3"/>
      <c r="G25" s="3"/>
      <c r="H25" s="3"/>
      <c r="I25" s="3"/>
      <c r="J25" s="3"/>
      <c r="K25" s="3"/>
      <c r="L25" s="3"/>
      <c r="M2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2016-01-11T05:07:18Z</dcterms:created>
  <dcterms:modified xsi:type="dcterms:W3CDTF">2016-01-20T10:45:59Z</dcterms:modified>
</cp:coreProperties>
</file>