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 activeTab="1"/>
  </bookViews>
  <sheets>
    <sheet name="26.07.2017 FINAL" sheetId="1" r:id="rId1"/>
    <sheet name="02.08.2017" sheetId="2" r:id="rId2"/>
  </sheets>
  <definedNames>
    <definedName name="_xlnm.Print_Area" localSheetId="1">'02.08.2017'!$A$1:$O$101</definedName>
    <definedName name="_xlnm.Print_Area" localSheetId="0">'26.07.2017 FINAL'!$A$1:$O$82</definedName>
  </definedNames>
  <calcPr calcId="145621"/>
</workbook>
</file>

<file path=xl/calcChain.xml><?xml version="1.0" encoding="utf-8"?>
<calcChain xmlns="http://schemas.openxmlformats.org/spreadsheetml/2006/main">
  <c r="I22" i="2" l="1"/>
  <c r="F13" i="2" l="1"/>
  <c r="G13" i="2"/>
  <c r="H13" i="2"/>
  <c r="K13" i="2"/>
  <c r="L13" i="2"/>
  <c r="E13" i="2"/>
  <c r="O12" i="2" l="1"/>
  <c r="O13" i="2" s="1"/>
  <c r="I12" i="2"/>
  <c r="I13" i="2" s="1"/>
  <c r="L96" i="2"/>
  <c r="K96" i="2"/>
  <c r="H96" i="2"/>
  <c r="E96" i="2"/>
  <c r="I95" i="2"/>
  <c r="M95" i="2" s="1"/>
  <c r="F95" i="2"/>
  <c r="G95" i="2" s="1"/>
  <c r="O95" i="2" s="1"/>
  <c r="I94" i="2"/>
  <c r="M94" i="2" s="1"/>
  <c r="F94" i="2"/>
  <c r="G94" i="2" s="1"/>
  <c r="O94" i="2" s="1"/>
  <c r="I93" i="2"/>
  <c r="J93" i="2" s="1"/>
  <c r="F93" i="2"/>
  <c r="I92" i="2"/>
  <c r="J92" i="2" s="1"/>
  <c r="F92" i="2"/>
  <c r="I91" i="2"/>
  <c r="M91" i="2" s="1"/>
  <c r="F91" i="2"/>
  <c r="G91" i="2" s="1"/>
  <c r="O91" i="2" s="1"/>
  <c r="I90" i="2"/>
  <c r="M90" i="2" s="1"/>
  <c r="F90" i="2"/>
  <c r="G90" i="2" s="1"/>
  <c r="O90" i="2" s="1"/>
  <c r="I89" i="2"/>
  <c r="J89" i="2" s="1"/>
  <c r="F89" i="2"/>
  <c r="I88" i="2"/>
  <c r="J88" i="2" s="1"/>
  <c r="F88" i="2"/>
  <c r="I87" i="2"/>
  <c r="M87" i="2" s="1"/>
  <c r="F87" i="2"/>
  <c r="G87" i="2" s="1"/>
  <c r="O87" i="2" s="1"/>
  <c r="I86" i="2"/>
  <c r="M86" i="2" s="1"/>
  <c r="F86" i="2"/>
  <c r="G86" i="2" s="1"/>
  <c r="O86" i="2" s="1"/>
  <c r="I85" i="2"/>
  <c r="M85" i="2" s="1"/>
  <c r="F85" i="2"/>
  <c r="I84" i="2"/>
  <c r="M84" i="2" s="1"/>
  <c r="F84" i="2"/>
  <c r="I83" i="2"/>
  <c r="M83" i="2" s="1"/>
  <c r="F83" i="2"/>
  <c r="G83" i="2" s="1"/>
  <c r="O83" i="2" s="1"/>
  <c r="I82" i="2"/>
  <c r="M82" i="2" s="1"/>
  <c r="F82" i="2"/>
  <c r="G82" i="2" s="1"/>
  <c r="O82" i="2" s="1"/>
  <c r="I81" i="2"/>
  <c r="M81" i="2" s="1"/>
  <c r="F81" i="2"/>
  <c r="I80" i="2"/>
  <c r="M80" i="2" s="1"/>
  <c r="F80" i="2"/>
  <c r="I79" i="2"/>
  <c r="M79" i="2" s="1"/>
  <c r="F79" i="2"/>
  <c r="G79" i="2" s="1"/>
  <c r="O79" i="2" s="1"/>
  <c r="I78" i="2"/>
  <c r="M78" i="2" s="1"/>
  <c r="F78" i="2"/>
  <c r="G78" i="2" s="1"/>
  <c r="O78" i="2" s="1"/>
  <c r="I77" i="2"/>
  <c r="M77" i="2" s="1"/>
  <c r="F77" i="2"/>
  <c r="I55" i="2"/>
  <c r="M55" i="2" s="1"/>
  <c r="I56" i="2"/>
  <c r="M56" i="2" s="1"/>
  <c r="I57" i="2"/>
  <c r="M57" i="2" s="1"/>
  <c r="I58" i="2"/>
  <c r="M58" i="2" s="1"/>
  <c r="I59" i="2"/>
  <c r="J59" i="2" s="1"/>
  <c r="I60" i="2"/>
  <c r="M60" i="2" s="1"/>
  <c r="I61" i="2"/>
  <c r="J61" i="2" s="1"/>
  <c r="I62" i="2"/>
  <c r="M62" i="2" s="1"/>
  <c r="I63" i="2"/>
  <c r="M63" i="2" s="1"/>
  <c r="I64" i="2"/>
  <c r="M64" i="2" s="1"/>
  <c r="I65" i="2"/>
  <c r="M65" i="2" s="1"/>
  <c r="I66" i="2"/>
  <c r="M66" i="2" s="1"/>
  <c r="I67" i="2"/>
  <c r="M67" i="2" s="1"/>
  <c r="I68" i="2"/>
  <c r="M68" i="2" s="1"/>
  <c r="I69" i="2"/>
  <c r="J69" i="2" s="1"/>
  <c r="I70" i="2"/>
  <c r="M70" i="2" s="1"/>
  <c r="I71" i="2"/>
  <c r="J71" i="2" s="1"/>
  <c r="I72" i="2"/>
  <c r="M72" i="2" s="1"/>
  <c r="I73" i="2"/>
  <c r="J73" i="2" s="1"/>
  <c r="I54" i="2"/>
  <c r="J54" i="2" s="1"/>
  <c r="J67" i="2"/>
  <c r="L74" i="2"/>
  <c r="K74" i="2"/>
  <c r="H74" i="2"/>
  <c r="E74" i="2"/>
  <c r="F73" i="2"/>
  <c r="G73" i="2" s="1"/>
  <c r="O73" i="2" s="1"/>
  <c r="F72" i="2"/>
  <c r="G72" i="2" s="1"/>
  <c r="O72" i="2" s="1"/>
  <c r="M71" i="2"/>
  <c r="F71" i="2"/>
  <c r="G71" i="2" s="1"/>
  <c r="O71" i="2" s="1"/>
  <c r="F70" i="2"/>
  <c r="G70" i="2" s="1"/>
  <c r="O70" i="2" s="1"/>
  <c r="M69" i="2"/>
  <c r="F69" i="2"/>
  <c r="G69" i="2" s="1"/>
  <c r="O69" i="2" s="1"/>
  <c r="F68" i="2"/>
  <c r="G68" i="2" s="1"/>
  <c r="O68" i="2" s="1"/>
  <c r="F67" i="2"/>
  <c r="G67" i="2" s="1"/>
  <c r="O67" i="2" s="1"/>
  <c r="F66" i="2"/>
  <c r="G66" i="2" s="1"/>
  <c r="O66" i="2" s="1"/>
  <c r="F65" i="2"/>
  <c r="G65" i="2" s="1"/>
  <c r="O65" i="2" s="1"/>
  <c r="F64" i="2"/>
  <c r="G64" i="2" s="1"/>
  <c r="O64" i="2" s="1"/>
  <c r="J63" i="2"/>
  <c r="F63" i="2"/>
  <c r="G63" i="2" s="1"/>
  <c r="O63" i="2" s="1"/>
  <c r="F62" i="2"/>
  <c r="G62" i="2" s="1"/>
  <c r="O62" i="2" s="1"/>
  <c r="F61" i="2"/>
  <c r="G61" i="2" s="1"/>
  <c r="O61" i="2" s="1"/>
  <c r="F60" i="2"/>
  <c r="G60" i="2" s="1"/>
  <c r="O60" i="2" s="1"/>
  <c r="M59" i="2"/>
  <c r="F59" i="2"/>
  <c r="G59" i="2" s="1"/>
  <c r="O59" i="2" s="1"/>
  <c r="F58" i="2"/>
  <c r="G58" i="2" s="1"/>
  <c r="O58" i="2" s="1"/>
  <c r="F57" i="2"/>
  <c r="G57" i="2" s="1"/>
  <c r="O57" i="2" s="1"/>
  <c r="J56" i="2"/>
  <c r="F56" i="2"/>
  <c r="G56" i="2" s="1"/>
  <c r="O56" i="2" s="1"/>
  <c r="F55" i="2"/>
  <c r="F54" i="2"/>
  <c r="L50" i="2"/>
  <c r="K50" i="2"/>
  <c r="I49" i="2"/>
  <c r="M49" i="2" s="1"/>
  <c r="F49" i="2"/>
  <c r="I48" i="2"/>
  <c r="F48" i="2"/>
  <c r="G48" i="2" s="1"/>
  <c r="O48" i="2" s="1"/>
  <c r="I47" i="2"/>
  <c r="J47" i="2" s="1"/>
  <c r="F47" i="2"/>
  <c r="G47" i="2" s="1"/>
  <c r="O47" i="2" s="1"/>
  <c r="I46" i="2"/>
  <c r="M46" i="2" s="1"/>
  <c r="F46" i="2"/>
  <c r="I45" i="2"/>
  <c r="M45" i="2" s="1"/>
  <c r="F45" i="2"/>
  <c r="I44" i="2"/>
  <c r="F44" i="2"/>
  <c r="G44" i="2" s="1"/>
  <c r="O44" i="2" s="1"/>
  <c r="O43" i="2"/>
  <c r="I43" i="2"/>
  <c r="J43" i="2" s="1"/>
  <c r="O42" i="2"/>
  <c r="I42" i="2"/>
  <c r="J42" i="2" s="1"/>
  <c r="I41" i="2"/>
  <c r="M41" i="2" s="1"/>
  <c r="K38" i="2"/>
  <c r="G38" i="2"/>
  <c r="O37" i="2"/>
  <c r="I37" i="2"/>
  <c r="J37" i="2" s="1"/>
  <c r="J38" i="2" s="1"/>
  <c r="E37" i="2"/>
  <c r="F37" i="2" s="1"/>
  <c r="F38" i="2" s="1"/>
  <c r="K33" i="2"/>
  <c r="E33" i="2"/>
  <c r="I32" i="2"/>
  <c r="M32" i="2" s="1"/>
  <c r="I31" i="2"/>
  <c r="J31" i="2" s="1"/>
  <c r="F31" i="2"/>
  <c r="I23" i="2"/>
  <c r="G23" i="2"/>
  <c r="O22" i="2"/>
  <c r="O23" i="2" s="1"/>
  <c r="J22" i="2"/>
  <c r="J23" i="2" s="1"/>
  <c r="E22" i="2"/>
  <c r="M22" i="2" s="1"/>
  <c r="M23" i="2" s="1"/>
  <c r="K18" i="2"/>
  <c r="I17" i="2"/>
  <c r="J17" i="2" s="1"/>
  <c r="F17" i="2"/>
  <c r="G17" i="2" s="1"/>
  <c r="O17" i="2" s="1"/>
  <c r="I16" i="2"/>
  <c r="J16" i="2" s="1"/>
  <c r="F16" i="2"/>
  <c r="L78" i="1"/>
  <c r="L76" i="1"/>
  <c r="K76" i="1"/>
  <c r="I76" i="1"/>
  <c r="H76" i="1"/>
  <c r="E76" i="1"/>
  <c r="M75" i="1"/>
  <c r="J75" i="1"/>
  <c r="F75" i="1"/>
  <c r="G75" i="1" s="1"/>
  <c r="O75" i="1" s="1"/>
  <c r="M74" i="1"/>
  <c r="J74" i="1"/>
  <c r="F74" i="1"/>
  <c r="G74" i="1" s="1"/>
  <c r="O74" i="1" s="1"/>
  <c r="M73" i="1"/>
  <c r="J73" i="1"/>
  <c r="F73" i="1"/>
  <c r="G73" i="1" s="1"/>
  <c r="O73" i="1" s="1"/>
  <c r="M72" i="1"/>
  <c r="J72" i="1"/>
  <c r="F72" i="1"/>
  <c r="G72" i="1" s="1"/>
  <c r="O72" i="1" s="1"/>
  <c r="M71" i="1"/>
  <c r="J71" i="1"/>
  <c r="F71" i="1"/>
  <c r="G71" i="1" s="1"/>
  <c r="O71" i="1" s="1"/>
  <c r="M70" i="1"/>
  <c r="J70" i="1"/>
  <c r="F70" i="1"/>
  <c r="G70" i="1" s="1"/>
  <c r="O70" i="1" s="1"/>
  <c r="M69" i="1"/>
  <c r="J69" i="1"/>
  <c r="F69" i="1"/>
  <c r="G69" i="1" s="1"/>
  <c r="O69" i="1" s="1"/>
  <c r="M68" i="1"/>
  <c r="J68" i="1"/>
  <c r="G68" i="1"/>
  <c r="O68" i="1" s="1"/>
  <c r="F68" i="1"/>
  <c r="N68" i="1" s="1"/>
  <c r="M67" i="1"/>
  <c r="J67" i="1"/>
  <c r="F67" i="1"/>
  <c r="G67" i="1" s="1"/>
  <c r="O67" i="1" s="1"/>
  <c r="M66" i="1"/>
  <c r="J66" i="1"/>
  <c r="G66" i="1"/>
  <c r="O66" i="1" s="1"/>
  <c r="F66" i="1"/>
  <c r="N66" i="1" s="1"/>
  <c r="M65" i="1"/>
  <c r="J65" i="1"/>
  <c r="F65" i="1"/>
  <c r="G65" i="1" s="1"/>
  <c r="O65" i="1" s="1"/>
  <c r="M64" i="1"/>
  <c r="J64" i="1"/>
  <c r="G64" i="1"/>
  <c r="O64" i="1" s="1"/>
  <c r="F64" i="1"/>
  <c r="N64" i="1" s="1"/>
  <c r="M63" i="1"/>
  <c r="J63" i="1"/>
  <c r="F63" i="1"/>
  <c r="G63" i="1" s="1"/>
  <c r="O63" i="1" s="1"/>
  <c r="M62" i="1"/>
  <c r="J62" i="1"/>
  <c r="G62" i="1"/>
  <c r="O62" i="1" s="1"/>
  <c r="F62" i="1"/>
  <c r="N62" i="1" s="1"/>
  <c r="M61" i="1"/>
  <c r="J61" i="1"/>
  <c r="F61" i="1"/>
  <c r="G61" i="1" s="1"/>
  <c r="O61" i="1" s="1"/>
  <c r="M60" i="1"/>
  <c r="J60" i="1"/>
  <c r="G60" i="1"/>
  <c r="O60" i="1" s="1"/>
  <c r="F60" i="1"/>
  <c r="N60" i="1" s="1"/>
  <c r="M59" i="1"/>
  <c r="J59" i="1"/>
  <c r="F59" i="1"/>
  <c r="G59" i="1" s="1"/>
  <c r="O59" i="1" s="1"/>
  <c r="M58" i="1"/>
  <c r="J58" i="1"/>
  <c r="G58" i="1"/>
  <c r="O58" i="1" s="1"/>
  <c r="F58" i="1"/>
  <c r="N58" i="1" s="1"/>
  <c r="M57" i="1"/>
  <c r="J57" i="1"/>
  <c r="F57" i="1"/>
  <c r="G57" i="1" s="1"/>
  <c r="M56" i="1"/>
  <c r="M76" i="1" s="1"/>
  <c r="J56" i="1"/>
  <c r="J76" i="1" s="1"/>
  <c r="G56" i="1"/>
  <c r="O56" i="1" s="1"/>
  <c r="F56" i="1"/>
  <c r="F76" i="1" s="1"/>
  <c r="E82" i="1" s="1"/>
  <c r="L52" i="1"/>
  <c r="K52" i="1"/>
  <c r="J51" i="1"/>
  <c r="I51" i="1"/>
  <c r="M51" i="1" s="1"/>
  <c r="F51" i="1"/>
  <c r="N51" i="1" s="1"/>
  <c r="O50" i="1"/>
  <c r="I50" i="1"/>
  <c r="J50" i="1" s="1"/>
  <c r="N50" i="1" s="1"/>
  <c r="G50" i="1"/>
  <c r="F50" i="1"/>
  <c r="M49" i="1"/>
  <c r="I49" i="1"/>
  <c r="J49" i="1" s="1"/>
  <c r="N49" i="1" s="1"/>
  <c r="G49" i="1"/>
  <c r="O49" i="1" s="1"/>
  <c r="F49" i="1"/>
  <c r="M48" i="1"/>
  <c r="J48" i="1"/>
  <c r="I48" i="1"/>
  <c r="F48" i="1"/>
  <c r="N48" i="1" s="1"/>
  <c r="J47" i="1"/>
  <c r="I47" i="1"/>
  <c r="M47" i="1" s="1"/>
  <c r="F47" i="1"/>
  <c r="N47" i="1" s="1"/>
  <c r="O46" i="1"/>
  <c r="I46" i="1"/>
  <c r="J46" i="1" s="1"/>
  <c r="N46" i="1" s="1"/>
  <c r="G46" i="1"/>
  <c r="F46" i="1"/>
  <c r="O45" i="1"/>
  <c r="I45" i="1"/>
  <c r="J45" i="1" s="1"/>
  <c r="F45" i="1"/>
  <c r="N45" i="1" s="1"/>
  <c r="E45" i="1"/>
  <c r="M45" i="1" s="1"/>
  <c r="O44" i="1"/>
  <c r="J44" i="1"/>
  <c r="I44" i="1"/>
  <c r="E44" i="1"/>
  <c r="F44" i="1" s="1"/>
  <c r="N44" i="1" s="1"/>
  <c r="J43" i="1"/>
  <c r="I43" i="1"/>
  <c r="M43" i="1" s="1"/>
  <c r="F43" i="1"/>
  <c r="K40" i="1"/>
  <c r="J40" i="1"/>
  <c r="I40" i="1"/>
  <c r="G40" i="1"/>
  <c r="O39" i="1"/>
  <c r="J39" i="1"/>
  <c r="I39" i="1"/>
  <c r="E39" i="1"/>
  <c r="F39" i="1" s="1"/>
  <c r="K35" i="1"/>
  <c r="E35" i="1"/>
  <c r="M34" i="1"/>
  <c r="J34" i="1"/>
  <c r="I34" i="1"/>
  <c r="F34" i="1"/>
  <c r="N34" i="1" s="1"/>
  <c r="J33" i="1"/>
  <c r="J35" i="1" s="1"/>
  <c r="I33" i="1"/>
  <c r="M33" i="1" s="1"/>
  <c r="M35" i="1" s="1"/>
  <c r="F33" i="1"/>
  <c r="N33" i="1" s="1"/>
  <c r="N35" i="1" s="1"/>
  <c r="O25" i="1"/>
  <c r="I25" i="1"/>
  <c r="G25" i="1"/>
  <c r="E25" i="1"/>
  <c r="O24" i="1"/>
  <c r="M24" i="1"/>
  <c r="M25" i="1" s="1"/>
  <c r="J24" i="1"/>
  <c r="J25" i="1" s="1"/>
  <c r="F24" i="1"/>
  <c r="F25" i="1" s="1"/>
  <c r="E24" i="1"/>
  <c r="K20" i="1"/>
  <c r="E20" i="1"/>
  <c r="O19" i="1"/>
  <c r="I19" i="1"/>
  <c r="J19" i="1" s="1"/>
  <c r="F19" i="1"/>
  <c r="N19" i="1" s="1"/>
  <c r="E19" i="1"/>
  <c r="M19" i="1" s="1"/>
  <c r="M18" i="1"/>
  <c r="I18" i="1"/>
  <c r="J18" i="1" s="1"/>
  <c r="N18" i="1" s="1"/>
  <c r="G18" i="1"/>
  <c r="O18" i="1" s="1"/>
  <c r="F18" i="1"/>
  <c r="M17" i="1"/>
  <c r="M20" i="1" s="1"/>
  <c r="O20" i="1" s="1"/>
  <c r="J17" i="1"/>
  <c r="J20" i="1" s="1"/>
  <c r="I17" i="1"/>
  <c r="F17" i="1"/>
  <c r="N17" i="1" s="1"/>
  <c r="N20" i="1" s="1"/>
  <c r="O14" i="1"/>
  <c r="K14" i="1"/>
  <c r="G14" i="1"/>
  <c r="F14" i="1"/>
  <c r="E14" i="1"/>
  <c r="O13" i="1"/>
  <c r="M13" i="1"/>
  <c r="J13" i="1"/>
  <c r="N13" i="1" s="1"/>
  <c r="I13" i="1"/>
  <c r="O12" i="1"/>
  <c r="M12" i="1"/>
  <c r="M14" i="1" s="1"/>
  <c r="I12" i="1"/>
  <c r="I14" i="1" s="1"/>
  <c r="F22" i="2" l="1"/>
  <c r="N22" i="2" s="1"/>
  <c r="N23" i="2" s="1"/>
  <c r="J65" i="2"/>
  <c r="J55" i="2"/>
  <c r="N55" i="2" s="1"/>
  <c r="M92" i="2"/>
  <c r="J12" i="2"/>
  <c r="J13" i="2" s="1"/>
  <c r="M12" i="2"/>
  <c r="M13" i="2" s="1"/>
  <c r="E23" i="2"/>
  <c r="M61" i="2"/>
  <c r="I38" i="2"/>
  <c r="N67" i="2"/>
  <c r="N16" i="2"/>
  <c r="M37" i="2"/>
  <c r="M38" i="2" s="1"/>
  <c r="N12" i="2"/>
  <c r="N13" i="2" s="1"/>
  <c r="J60" i="2"/>
  <c r="N60" i="2" s="1"/>
  <c r="J64" i="2"/>
  <c r="N64" i="2" s="1"/>
  <c r="M17" i="2"/>
  <c r="N71" i="2"/>
  <c r="M16" i="2"/>
  <c r="M18" i="2" s="1"/>
  <c r="N54" i="2"/>
  <c r="J57" i="2"/>
  <c r="N57" i="2" s="1"/>
  <c r="N59" i="2"/>
  <c r="M73" i="2"/>
  <c r="J77" i="2"/>
  <c r="J80" i="2"/>
  <c r="J81" i="2"/>
  <c r="N63" i="2"/>
  <c r="J68" i="2"/>
  <c r="N68" i="2" s="1"/>
  <c r="J70" i="2"/>
  <c r="N70" i="2" s="1"/>
  <c r="M88" i="2"/>
  <c r="M93" i="2"/>
  <c r="G16" i="2"/>
  <c r="O16" i="2" s="1"/>
  <c r="E18" i="2"/>
  <c r="M43" i="2"/>
  <c r="J49" i="2"/>
  <c r="N49" i="2" s="1"/>
  <c r="G54" i="2"/>
  <c r="O54" i="2" s="1"/>
  <c r="J72" i="2"/>
  <c r="N72" i="2" s="1"/>
  <c r="J84" i="2"/>
  <c r="N84" i="2" s="1"/>
  <c r="J85" i="2"/>
  <c r="N85" i="2" s="1"/>
  <c r="N88" i="2"/>
  <c r="N92" i="2"/>
  <c r="N93" i="2"/>
  <c r="K23" i="2"/>
  <c r="J32" i="2"/>
  <c r="J33" i="2" s="1"/>
  <c r="J46" i="2"/>
  <c r="N46" i="2" s="1"/>
  <c r="M47" i="2"/>
  <c r="I74" i="2"/>
  <c r="N80" i="2"/>
  <c r="N81" i="2"/>
  <c r="J18" i="2"/>
  <c r="E38" i="2"/>
  <c r="H38" i="2" s="1"/>
  <c r="N42" i="2"/>
  <c r="N43" i="2"/>
  <c r="N61" i="2"/>
  <c r="N65" i="2"/>
  <c r="N73" i="2"/>
  <c r="N69" i="2"/>
  <c r="M89" i="2"/>
  <c r="N89" i="2"/>
  <c r="I96" i="2"/>
  <c r="F96" i="2"/>
  <c r="E101" i="2" s="1"/>
  <c r="J79" i="2"/>
  <c r="N79" i="2" s="1"/>
  <c r="G81" i="2"/>
  <c r="O81" i="2" s="1"/>
  <c r="J83" i="2"/>
  <c r="N83" i="2" s="1"/>
  <c r="G85" i="2"/>
  <c r="O85" i="2" s="1"/>
  <c r="J87" i="2"/>
  <c r="N87" i="2" s="1"/>
  <c r="G89" i="2"/>
  <c r="O89" i="2" s="1"/>
  <c r="J91" i="2"/>
  <c r="N91" i="2" s="1"/>
  <c r="G93" i="2"/>
  <c r="O93" i="2" s="1"/>
  <c r="J95" i="2"/>
  <c r="N95" i="2" s="1"/>
  <c r="G77" i="2"/>
  <c r="N77" i="2"/>
  <c r="J78" i="2"/>
  <c r="N78" i="2" s="1"/>
  <c r="G80" i="2"/>
  <c r="O80" i="2" s="1"/>
  <c r="J82" i="2"/>
  <c r="N82" i="2" s="1"/>
  <c r="G84" i="2"/>
  <c r="O84" i="2" s="1"/>
  <c r="J86" i="2"/>
  <c r="N86" i="2" s="1"/>
  <c r="G88" i="2"/>
  <c r="O88" i="2" s="1"/>
  <c r="J90" i="2"/>
  <c r="N90" i="2" s="1"/>
  <c r="G92" i="2"/>
  <c r="O92" i="2" s="1"/>
  <c r="J94" i="2"/>
  <c r="N94" i="2" s="1"/>
  <c r="J58" i="2"/>
  <c r="N58" i="2" s="1"/>
  <c r="J62" i="2"/>
  <c r="N62" i="2" s="1"/>
  <c r="J66" i="2"/>
  <c r="N66" i="2" s="1"/>
  <c r="N56" i="2"/>
  <c r="M54" i="2"/>
  <c r="G46" i="2"/>
  <c r="O46" i="2" s="1"/>
  <c r="N47" i="2"/>
  <c r="N17" i="2"/>
  <c r="M44" i="2"/>
  <c r="J44" i="2"/>
  <c r="N44" i="2" s="1"/>
  <c r="F74" i="2"/>
  <c r="G55" i="2"/>
  <c r="O55" i="2" s="1"/>
  <c r="N31" i="2"/>
  <c r="G31" i="2"/>
  <c r="O31" i="2" s="1"/>
  <c r="O32" i="2"/>
  <c r="J41" i="2"/>
  <c r="J45" i="2"/>
  <c r="N45" i="2" s="1"/>
  <c r="E50" i="2"/>
  <c r="F18" i="2"/>
  <c r="I18" i="2"/>
  <c r="F23" i="2"/>
  <c r="I33" i="2"/>
  <c r="M31" i="2"/>
  <c r="M33" i="2" s="1"/>
  <c r="F33" i="2"/>
  <c r="G33" i="2" s="1"/>
  <c r="N37" i="2"/>
  <c r="N38" i="2" s="1"/>
  <c r="O38" i="2" s="1"/>
  <c r="M42" i="2"/>
  <c r="M48" i="2"/>
  <c r="J48" i="2"/>
  <c r="N48" i="2" s="1"/>
  <c r="I50" i="2"/>
  <c r="F50" i="2"/>
  <c r="O41" i="2"/>
  <c r="G45" i="2"/>
  <c r="O45" i="2" s="1"/>
  <c r="G49" i="2"/>
  <c r="O49" i="2" s="1"/>
  <c r="E78" i="1"/>
  <c r="O57" i="1"/>
  <c r="G76" i="1"/>
  <c r="I78" i="1"/>
  <c r="N39" i="1"/>
  <c r="N40" i="1" s="1"/>
  <c r="F40" i="1"/>
  <c r="K25" i="1"/>
  <c r="K78" i="1" s="1"/>
  <c r="O35" i="1"/>
  <c r="F52" i="1"/>
  <c r="O76" i="1"/>
  <c r="G35" i="1"/>
  <c r="J52" i="1"/>
  <c r="M44" i="1"/>
  <c r="M52" i="1" s="1"/>
  <c r="E52" i="1"/>
  <c r="G52" i="1" s="1"/>
  <c r="N73" i="1"/>
  <c r="G17" i="1"/>
  <c r="O17" i="1" s="1"/>
  <c r="J12" i="1"/>
  <c r="F20" i="1"/>
  <c r="G20" i="1" s="1"/>
  <c r="G78" i="1" s="1"/>
  <c r="N24" i="1"/>
  <c r="N25" i="1" s="1"/>
  <c r="G33" i="1"/>
  <c r="O33" i="1" s="1"/>
  <c r="I35" i="1"/>
  <c r="G43" i="1"/>
  <c r="O43" i="1" s="1"/>
  <c r="N43" i="1"/>
  <c r="N52" i="1" s="1"/>
  <c r="M46" i="1"/>
  <c r="G47" i="1"/>
  <c r="O47" i="1" s="1"/>
  <c r="M50" i="1"/>
  <c r="G51" i="1"/>
  <c r="O51" i="1" s="1"/>
  <c r="N56" i="1"/>
  <c r="N70" i="1"/>
  <c r="N72" i="1"/>
  <c r="N74" i="1"/>
  <c r="I20" i="1"/>
  <c r="N57" i="1"/>
  <c r="N59" i="1"/>
  <c r="N61" i="1"/>
  <c r="N63" i="1"/>
  <c r="N65" i="1"/>
  <c r="N67" i="1"/>
  <c r="N69" i="1"/>
  <c r="E40" i="1"/>
  <c r="H40" i="1" s="1"/>
  <c r="H78" i="1" s="1"/>
  <c r="I52" i="1"/>
  <c r="F35" i="1"/>
  <c r="M39" i="1"/>
  <c r="M40" i="1" s="1"/>
  <c r="O40" i="1" s="1"/>
  <c r="N71" i="1"/>
  <c r="N75" i="1"/>
  <c r="G34" i="1"/>
  <c r="O34" i="1" s="1"/>
  <c r="G48" i="1"/>
  <c r="O48" i="1" s="1"/>
  <c r="N18" i="2" l="1"/>
  <c r="M96" i="2"/>
  <c r="M74" i="2"/>
  <c r="O74" i="2"/>
  <c r="N32" i="2"/>
  <c r="N33" i="2" s="1"/>
  <c r="O33" i="2" s="1"/>
  <c r="M50" i="2"/>
  <c r="G18" i="2"/>
  <c r="G96" i="2"/>
  <c r="O77" i="2"/>
  <c r="O96" i="2" s="1"/>
  <c r="J96" i="2"/>
  <c r="J74" i="2"/>
  <c r="N96" i="2"/>
  <c r="N74" i="2"/>
  <c r="O18" i="2"/>
  <c r="O50" i="2"/>
  <c r="G74" i="2"/>
  <c r="J50" i="2"/>
  <c r="G50" i="2"/>
  <c r="N41" i="2"/>
  <c r="N50" i="2" s="1"/>
  <c r="O78" i="1"/>
  <c r="O52" i="1"/>
  <c r="J14" i="1"/>
  <c r="J78" i="1" s="1"/>
  <c r="E80" i="1" s="1"/>
  <c r="N12" i="1"/>
  <c r="N14" i="1" s="1"/>
  <c r="N78" i="1" s="1"/>
  <c r="M78" i="1"/>
  <c r="F78" i="1"/>
  <c r="N76" i="1"/>
  <c r="E97" i="2" l="1"/>
  <c r="F97" i="2"/>
  <c r="O97" i="2"/>
  <c r="M97" i="2"/>
  <c r="L97" i="2"/>
  <c r="K97" i="2"/>
  <c r="G97" i="2"/>
  <c r="I97" i="2"/>
  <c r="H97" i="2"/>
  <c r="N97" i="2"/>
  <c r="J97" i="2"/>
  <c r="E99" i="2" s="1"/>
</calcChain>
</file>

<file path=xl/sharedStrings.xml><?xml version="1.0" encoding="utf-8"?>
<sst xmlns="http://schemas.openxmlformats.org/spreadsheetml/2006/main" count="242" uniqueCount="85">
  <si>
    <t>BAD DEBT SUMMARY</t>
  </si>
  <si>
    <t>SALIHIN TAX ADVISORY SDN BHD</t>
  </si>
  <si>
    <t xml:space="preserve">REGISTERED COMPANY </t>
  </si>
  <si>
    <t>SUBMISSION</t>
  </si>
  <si>
    <t>JULY</t>
  </si>
  <si>
    <t>NO INVOICE</t>
  </si>
  <si>
    <t>BAD DEBT RELIEF</t>
  </si>
  <si>
    <t xml:space="preserve">BAD DEBT RECOVER </t>
  </si>
  <si>
    <t>BALANCE OUTSTANDING</t>
  </si>
  <si>
    <t>31/7</t>
  </si>
  <si>
    <t>BASE</t>
  </si>
  <si>
    <t>6% GST</t>
  </si>
  <si>
    <t>TOTAL</t>
  </si>
  <si>
    <t>FOURDEAL RESOURCES SDN BHD</t>
  </si>
  <si>
    <t>(10-12/2015)</t>
  </si>
  <si>
    <t>HIDAYAH TRAVEL &amp; TOURS SDN BHD</t>
  </si>
  <si>
    <t>SUB TOTAL</t>
  </si>
  <si>
    <t>OCT</t>
  </si>
  <si>
    <t>31/10</t>
  </si>
  <si>
    <t>AIMFORA MULTIMEDIA SDN BHD</t>
  </si>
  <si>
    <t>(1-3/2016)</t>
  </si>
  <si>
    <t>SRIJAHAR (M) SDN BHD</t>
  </si>
  <si>
    <t>WANGSA MAJU MOTOR SDN BHD</t>
  </si>
  <si>
    <t>JAN</t>
  </si>
  <si>
    <t>31/01/2017</t>
  </si>
  <si>
    <t>(4-6/2016)</t>
  </si>
  <si>
    <t>X-C COMMAND SECURITY SERVICES SDN BHD</t>
  </si>
  <si>
    <t xml:space="preserve">NOT REGISTERED COMPANY </t>
  </si>
  <si>
    <t>M-CHANNEL SDN BHD</t>
  </si>
  <si>
    <t>TERASAING HOLDINGS SDN BHD</t>
  </si>
  <si>
    <t>TUAN HAJI ABDUL RAHMAN BIN MAT</t>
  </si>
  <si>
    <t>APR</t>
  </si>
  <si>
    <t>30/4/2017</t>
  </si>
  <si>
    <t>LEESA FORMULA SDN BHD</t>
  </si>
  <si>
    <t>(7-9/2016)</t>
  </si>
  <si>
    <t>HARMONY SZ ENTERPRISE</t>
  </si>
  <si>
    <t>(combined reg dgn xreg comp)</t>
  </si>
  <si>
    <t>HAIRUDIN ARIFFIN</t>
  </si>
  <si>
    <t>EQUAL WEIGHING SYSTEM SDN BHD</t>
  </si>
  <si>
    <t>SOFIMAS SDN BHD</t>
  </si>
  <si>
    <t>THP SYDNEY BAY VIEWS SDN BHD</t>
  </si>
  <si>
    <t>DATE INV</t>
  </si>
  <si>
    <t>NAMA CLIENT</t>
  </si>
  <si>
    <t>INV NO</t>
  </si>
  <si>
    <t>BASE AMOUNT</t>
  </si>
  <si>
    <t>BAD DEBT</t>
  </si>
  <si>
    <t>25.08.2016</t>
  </si>
  <si>
    <t>AGENSI PEKERJAAN AL FAJR SDN BHD</t>
  </si>
  <si>
    <t>04.08.2015</t>
  </si>
  <si>
    <t>ARMERIA SDN BHD</t>
  </si>
  <si>
    <t>(10-12/2016)</t>
  </si>
  <si>
    <t>18.02.2016</t>
  </si>
  <si>
    <t>CITRA ALTI SDN BHD</t>
  </si>
  <si>
    <t>25.07.2016</t>
  </si>
  <si>
    <t>DIFFERMIX EMPIRE SDN BHD</t>
  </si>
  <si>
    <t>12.05.2015</t>
  </si>
  <si>
    <t>EN AZRZEMAN BIN HUSSEIN</t>
  </si>
  <si>
    <t>03.06.2015</t>
  </si>
  <si>
    <t>EN SUHAIMI BIN ABAS</t>
  </si>
  <si>
    <t>15.07.2015</t>
  </si>
  <si>
    <t>23.11.2016</t>
  </si>
  <si>
    <t>HIK ENTERPRISE</t>
  </si>
  <si>
    <t>17.05.2016</t>
  </si>
  <si>
    <t>INISIATIF USAHA SDN BHD</t>
  </si>
  <si>
    <t>26.08.2015</t>
  </si>
  <si>
    <t>KJ WAJA ENGINEERING (M) SDN BHD</t>
  </si>
  <si>
    <t>30.04.2015</t>
  </si>
  <si>
    <t>MALAYSIAN ORTHOPAEDIC ASSOCIATION</t>
  </si>
  <si>
    <t>03.09.2015</t>
  </si>
  <si>
    <t>MR ABUL KALAM AZAD</t>
  </si>
  <si>
    <t>01.03.2016</t>
  </si>
  <si>
    <t>PELITA HOLDINGS SDN BHD</t>
  </si>
  <si>
    <t>08.04.2016</t>
  </si>
  <si>
    <t>27.07.2016</t>
  </si>
  <si>
    <t>PERTUBUHAN PELADANG KAWASAN RANTAU PANJANG</t>
  </si>
  <si>
    <t>PN ZUHASMIRA BINTI ZULKAPLI</t>
  </si>
  <si>
    <t>14.12.2016</t>
  </si>
  <si>
    <t>PUBLIC COURIER (M) SDN BHD</t>
  </si>
  <si>
    <t>16.06.2016</t>
  </si>
  <si>
    <t>28.07.2016</t>
  </si>
  <si>
    <t>WHOFFAL ENERGY SERVICES SDN BHD</t>
  </si>
  <si>
    <t>GRAND TOTAL</t>
  </si>
  <si>
    <t>BAD DEBTS RECOVER AS AT 25.07.2017</t>
  </si>
  <si>
    <t>BAD DEBT RELIEF AS AT 25.07.2017</t>
  </si>
  <si>
    <t>OCT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</si>
</sst>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(* #,##0_);_(* \(#,##0\);_(* &quot;-&quot;_);_(@_)"/>
    <numFmt numFmtId="43" formatCode="_(* #,##0.00_);_(* \(#,##0.00\);_(* &quot;-&quot;??_);_(@_)"/>
    <numFmt numFmtId="164" formatCode="_(* #,##0.00_);_(* \(#,##0.00\);_(* &quot;-&quot;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rgb="FF333333"/>
      <name val="Arial"/>
      <family val="2"/>
    </font>
    <font>
      <sz val="12"/>
      <color rgb="FF333333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4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Fill="1"/>
    <xf numFmtId="0" fontId="0" fillId="3" borderId="0" xfId="0" applyFill="1"/>
    <xf numFmtId="0" fontId="2" fillId="0" borderId="0" xfId="0" applyFont="1"/>
    <xf numFmtId="0" fontId="0" fillId="0" borderId="0" xfId="0" applyFont="1"/>
    <xf numFmtId="0" fontId="2" fillId="0" borderId="0" xfId="0" applyFont="1" applyBorder="1" applyAlignment="1">
      <alignment horizontal="center"/>
    </xf>
    <xf numFmtId="0" fontId="0" fillId="3" borderId="0" xfId="0" applyFill="1" applyBorder="1"/>
    <xf numFmtId="43" fontId="1" fillId="0" borderId="0" xfId="1" applyFont="1" applyFill="1" applyBorder="1"/>
    <xf numFmtId="164" fontId="0" fillId="0" borderId="0" xfId="0" applyNumberFormat="1"/>
    <xf numFmtId="43" fontId="0" fillId="0" borderId="0" xfId="1" applyFont="1" applyFill="1"/>
    <xf numFmtId="0" fontId="0" fillId="0" borderId="0" xfId="0" applyFill="1" applyAlignment="1">
      <alignment horizontal="center" vertical="center"/>
    </xf>
    <xf numFmtId="0" fontId="0" fillId="0" borderId="0" xfId="0" applyFill="1" applyBorder="1"/>
    <xf numFmtId="43" fontId="2" fillId="0" borderId="0" xfId="1" applyFont="1" applyBorder="1" applyAlignment="1">
      <alignment horizontal="center"/>
    </xf>
    <xf numFmtId="43" fontId="0" fillId="0" borderId="0" xfId="0" applyNumberFormat="1" applyFill="1"/>
    <xf numFmtId="0" fontId="2" fillId="7" borderId="0" xfId="0" applyFont="1" applyFill="1" applyAlignment="1">
      <alignment horizontal="center"/>
    </xf>
    <xf numFmtId="0" fontId="2" fillId="7" borderId="0" xfId="0" applyFont="1" applyFill="1" applyAlignment="1">
      <alignment horizontal="center" vertical="center"/>
    </xf>
    <xf numFmtId="43" fontId="2" fillId="7" borderId="1" xfId="0" applyNumberFormat="1" applyFont="1" applyFill="1" applyBorder="1"/>
    <xf numFmtId="0" fontId="0" fillId="7" borderId="1" xfId="0" applyFill="1" applyBorder="1"/>
    <xf numFmtId="0" fontId="0" fillId="7" borderId="0" xfId="0" applyFill="1"/>
    <xf numFmtId="4" fontId="3" fillId="0" borderId="0" xfId="0" applyNumberFormat="1" applyFont="1"/>
    <xf numFmtId="164" fontId="0" fillId="0" borderId="0" xfId="0" applyNumberFormat="1" applyFill="1"/>
    <xf numFmtId="43" fontId="2" fillId="7" borderId="1" xfId="1" applyFont="1" applyFill="1" applyBorder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43" fontId="2" fillId="0" borderId="0" xfId="1" applyFont="1" applyBorder="1"/>
    <xf numFmtId="41" fontId="0" fillId="0" borderId="0" xfId="0" applyNumberFormat="1" applyBorder="1"/>
    <xf numFmtId="43" fontId="2" fillId="0" borderId="0" xfId="0" applyNumberFormat="1" applyFont="1" applyBorder="1"/>
    <xf numFmtId="16" fontId="0" fillId="0" borderId="0" xfId="0" applyNumberFormat="1"/>
    <xf numFmtId="43" fontId="1" fillId="0" borderId="0" xfId="1" applyFont="1" applyBorder="1"/>
    <xf numFmtId="43" fontId="2" fillId="8" borderId="0" xfId="1" applyFont="1" applyFill="1" applyBorder="1"/>
    <xf numFmtId="164" fontId="0" fillId="0" borderId="0" xfId="0" applyNumberFormat="1" applyFont="1" applyFill="1"/>
    <xf numFmtId="164" fontId="2" fillId="7" borderId="1" xfId="0" applyNumberFormat="1" applyFont="1" applyFill="1" applyBorder="1"/>
    <xf numFmtId="164" fontId="0" fillId="7" borderId="1" xfId="0" applyNumberFormat="1" applyFill="1" applyBorder="1"/>
    <xf numFmtId="0" fontId="4" fillId="9" borderId="0" xfId="0" applyFont="1" applyFill="1" applyAlignment="1">
      <alignment horizontal="left" wrapText="1"/>
    </xf>
    <xf numFmtId="0" fontId="4" fillId="9" borderId="0" xfId="0" applyFont="1" applyFill="1" applyAlignment="1">
      <alignment horizontal="center" vertical="center" wrapText="1"/>
    </xf>
    <xf numFmtId="41" fontId="0" fillId="0" borderId="0" xfId="0" applyNumberFormat="1" applyFill="1"/>
    <xf numFmtId="41" fontId="0" fillId="0" borderId="0" xfId="0" applyNumberFormat="1"/>
    <xf numFmtId="164" fontId="1" fillId="0" borderId="0" xfId="1" applyNumberFormat="1" applyFont="1" applyFill="1" applyBorder="1"/>
    <xf numFmtId="43" fontId="2" fillId="8" borderId="0" xfId="0" applyNumberFormat="1" applyFont="1" applyFill="1" applyBorder="1"/>
    <xf numFmtId="43" fontId="0" fillId="0" borderId="0" xfId="0" applyNumberFormat="1" applyFont="1" applyFill="1" applyBorder="1"/>
    <xf numFmtId="43" fontId="2" fillId="7" borderId="0" xfId="0" applyNumberFormat="1" applyFont="1" applyFill="1" applyBorder="1"/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43" fontId="2" fillId="0" borderId="0" xfId="0" applyNumberFormat="1" applyFont="1" applyFill="1" applyBorder="1" applyAlignment="1"/>
    <xf numFmtId="0" fontId="2" fillId="3" borderId="0" xfId="0" applyFont="1" applyFill="1" applyBorder="1" applyAlignment="1"/>
    <xf numFmtId="41" fontId="2" fillId="0" borderId="0" xfId="0" applyNumberFormat="1" applyFont="1" applyFill="1" applyBorder="1" applyAlignment="1"/>
    <xf numFmtId="43" fontId="2" fillId="0" borderId="0" xfId="0" applyNumberFormat="1" applyFont="1" applyFill="1" applyBorder="1"/>
    <xf numFmtId="43" fontId="0" fillId="0" borderId="0" xfId="0" applyNumberFormat="1" applyFont="1" applyFill="1" applyBorder="1" applyAlignment="1"/>
    <xf numFmtId="0" fontId="2" fillId="0" borderId="0" xfId="0" applyNumberFormat="1" applyFont="1" applyFill="1" applyBorder="1" applyAlignment="1">
      <alignment horizontal="center" vertical="center"/>
    </xf>
    <xf numFmtId="164" fontId="2" fillId="0" borderId="0" xfId="0" applyNumberFormat="1" applyFont="1" applyFill="1" applyBorder="1" applyAlignment="1"/>
    <xf numFmtId="0" fontId="0" fillId="0" borderId="0" xfId="0" applyAlignment="1">
      <alignment horizontal="center" vertical="center" wrapText="1"/>
    </xf>
    <xf numFmtId="43" fontId="0" fillId="0" borderId="0" xfId="0" applyNumberFormat="1" applyFont="1" applyFill="1" applyBorder="1" applyAlignment="1">
      <alignment vertical="center"/>
    </xf>
    <xf numFmtId="43" fontId="2" fillId="0" borderId="0" xfId="0" applyNumberFormat="1" applyFont="1" applyFill="1" applyBorder="1" applyAlignment="1">
      <alignment vertical="center"/>
    </xf>
    <xf numFmtId="0" fontId="2" fillId="3" borderId="0" xfId="0" applyFont="1" applyFill="1" applyBorder="1" applyAlignment="1">
      <alignment vertical="center"/>
    </xf>
    <xf numFmtId="164" fontId="2" fillId="0" borderId="0" xfId="0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0" fontId="2" fillId="7" borderId="0" xfId="0" applyFont="1" applyFill="1" applyBorder="1" applyAlignment="1">
      <alignment horizontal="center" vertical="center"/>
    </xf>
    <xf numFmtId="43" fontId="2" fillId="7" borderId="1" xfId="0" applyNumberFormat="1" applyFont="1" applyFill="1" applyBorder="1" applyAlignment="1"/>
    <xf numFmtId="0" fontId="2" fillId="7" borderId="1" xfId="0" applyFont="1" applyFill="1" applyBorder="1" applyAlignment="1"/>
    <xf numFmtId="164" fontId="2" fillId="7" borderId="1" xfId="0" applyNumberFormat="1" applyFont="1" applyFill="1" applyBorder="1" applyAlignment="1"/>
    <xf numFmtId="14" fontId="0" fillId="0" borderId="0" xfId="0" applyNumberFormat="1"/>
    <xf numFmtId="43" fontId="2" fillId="5" borderId="0" xfId="0" applyNumberFormat="1" applyFont="1" applyFill="1" applyBorder="1" applyAlignment="1"/>
    <xf numFmtId="43" fontId="2" fillId="11" borderId="0" xfId="0" applyNumberFormat="1" applyFont="1" applyFill="1" applyBorder="1" applyAlignment="1"/>
    <xf numFmtId="0" fontId="2" fillId="12" borderId="0" xfId="0" applyFont="1" applyFill="1"/>
    <xf numFmtId="43" fontId="2" fillId="12" borderId="1" xfId="0" applyNumberFormat="1" applyFont="1" applyFill="1" applyBorder="1"/>
    <xf numFmtId="0" fontId="2" fillId="0" borderId="0" xfId="0" applyFont="1" applyFill="1"/>
    <xf numFmtId="0" fontId="2" fillId="0" borderId="0" xfId="0" applyFont="1" applyFill="1" applyAlignment="1">
      <alignment horizontal="center" vertical="center"/>
    </xf>
    <xf numFmtId="43" fontId="0" fillId="0" borderId="0" xfId="0" applyNumberFormat="1"/>
    <xf numFmtId="0" fontId="0" fillId="0" borderId="0" xfId="0" quotePrefix="1"/>
    <xf numFmtId="43" fontId="1" fillId="5" borderId="0" xfId="1" applyFont="1" applyFill="1" applyBorder="1"/>
    <xf numFmtId="0" fontId="0" fillId="0" borderId="0" xfId="0" applyAlignment="1">
      <alignment horizontal="center" vertical="center" wrapText="1"/>
    </xf>
    <xf numFmtId="0" fontId="2" fillId="10" borderId="0" xfId="0" applyFont="1" applyFill="1" applyAlignment="1">
      <alignment horizontal="center"/>
    </xf>
    <xf numFmtId="0" fontId="0" fillId="4" borderId="0" xfId="0" applyFill="1" applyAlignment="1">
      <alignment horizontal="center"/>
    </xf>
    <xf numFmtId="0" fontId="0" fillId="5" borderId="0" xfId="0" applyFill="1" applyAlignment="1">
      <alignment horizontal="center"/>
    </xf>
    <xf numFmtId="0" fontId="0" fillId="6" borderId="0" xfId="0" applyFill="1" applyAlignment="1">
      <alignment horizontal="center"/>
    </xf>
    <xf numFmtId="43" fontId="1" fillId="0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43" fontId="0" fillId="5" borderId="0" xfId="1" applyFont="1" applyFill="1"/>
    <xf numFmtId="43" fontId="2" fillId="5" borderId="0" xfId="0" applyNumberFormat="1" applyFont="1" applyFill="1" applyBorder="1"/>
    <xf numFmtId="43" fontId="2" fillId="11" borderId="0" xfId="0" applyNumberFormat="1" applyFont="1" applyFill="1" applyBorder="1"/>
    <xf numFmtId="43" fontId="0" fillId="5" borderId="0" xfId="0" applyNumberFormat="1" applyFont="1" applyFill="1" applyBorder="1"/>
    <xf numFmtId="164" fontId="0" fillId="5" borderId="0" xfId="0" applyNumberForma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628650</xdr:colOff>
      <xdr:row>1</xdr:row>
      <xdr:rowOff>19050</xdr:rowOff>
    </xdr:from>
    <xdr:to>
      <xdr:col>8</xdr:col>
      <xdr:colOff>742950</xdr:colOff>
      <xdr:row>3</xdr:row>
      <xdr:rowOff>104775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58275" y="209550"/>
          <a:ext cx="12573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628650</xdr:colOff>
      <xdr:row>1</xdr:row>
      <xdr:rowOff>19050</xdr:rowOff>
    </xdr:from>
    <xdr:to>
      <xdr:col>8</xdr:col>
      <xdr:colOff>736335</xdr:colOff>
      <xdr:row>3</xdr:row>
      <xdr:rowOff>104775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58275" y="209550"/>
          <a:ext cx="12573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2"/>
  <sheetViews>
    <sheetView view="pageBreakPreview" topLeftCell="C31" zoomScaleNormal="90" zoomScaleSheetLayoutView="100" workbookViewId="0">
      <selection activeCell="K45" sqref="K45"/>
    </sheetView>
  </sheetViews>
  <sheetFormatPr defaultRowHeight="15" x14ac:dyDescent="0.25"/>
  <cols>
    <col min="1" max="1" width="14.5703125" customWidth="1"/>
    <col min="2" max="2" width="11.7109375" customWidth="1"/>
    <col min="3" max="3" width="48.7109375" customWidth="1"/>
    <col min="4" max="4" width="14.7109375" style="1" customWidth="1"/>
    <col min="5" max="5" width="18" customWidth="1"/>
    <col min="6" max="6" width="18.7109375" customWidth="1"/>
    <col min="7" max="7" width="16.42578125" customWidth="1"/>
    <col min="8" max="8" width="0.7109375" style="3" customWidth="1"/>
    <col min="9" max="11" width="18" customWidth="1"/>
    <col min="12" max="12" width="0.85546875" style="3" customWidth="1"/>
    <col min="13" max="13" width="18" customWidth="1"/>
    <col min="14" max="15" width="17.85546875" customWidth="1"/>
  </cols>
  <sheetData>
    <row r="1" spans="1:15" x14ac:dyDescent="0.25">
      <c r="G1" s="2"/>
      <c r="H1" s="2"/>
      <c r="I1" s="2"/>
      <c r="J1" s="2"/>
      <c r="K1" s="2"/>
      <c r="L1" s="2"/>
      <c r="M1" s="2"/>
    </row>
    <row r="2" spans="1:15" x14ac:dyDescent="0.25">
      <c r="G2" s="2"/>
      <c r="H2" s="2"/>
      <c r="I2" s="2"/>
      <c r="J2" s="2"/>
      <c r="K2" s="2"/>
      <c r="L2" s="2"/>
      <c r="M2" s="2"/>
    </row>
    <row r="3" spans="1:15" x14ac:dyDescent="0.25">
      <c r="G3" s="2"/>
      <c r="H3" s="2"/>
      <c r="I3" s="2"/>
      <c r="J3" s="2"/>
      <c r="K3" s="2"/>
      <c r="L3" s="2"/>
      <c r="M3" s="2"/>
    </row>
    <row r="4" spans="1:15" x14ac:dyDescent="0.25">
      <c r="G4" s="2"/>
      <c r="H4" s="2"/>
      <c r="I4" s="2"/>
      <c r="J4" s="2"/>
      <c r="K4" s="2"/>
      <c r="L4" s="2"/>
      <c r="M4" s="2"/>
    </row>
    <row r="5" spans="1:15" x14ac:dyDescent="0.25">
      <c r="C5" s="77" t="s">
        <v>0</v>
      </c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</row>
    <row r="6" spans="1:15" x14ac:dyDescent="0.25">
      <c r="C6" s="77" t="s">
        <v>1</v>
      </c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</row>
    <row r="7" spans="1:15" x14ac:dyDescent="0.25">
      <c r="G7" s="2"/>
      <c r="H7" s="2"/>
      <c r="I7" s="2"/>
      <c r="J7" s="2"/>
      <c r="K7" s="2"/>
      <c r="L7" s="2"/>
      <c r="M7" s="2"/>
    </row>
    <row r="8" spans="1:15" x14ac:dyDescent="0.25">
      <c r="C8" s="78" t="s">
        <v>2</v>
      </c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</row>
    <row r="9" spans="1:15" x14ac:dyDescent="0.25">
      <c r="C9" t="s">
        <v>3</v>
      </c>
    </row>
    <row r="10" spans="1:15" x14ac:dyDescent="0.25">
      <c r="A10" s="4" t="s">
        <v>4</v>
      </c>
      <c r="B10" s="4"/>
      <c r="D10" s="1" t="s">
        <v>5</v>
      </c>
      <c r="E10" s="73" t="s">
        <v>6</v>
      </c>
      <c r="F10" s="73"/>
      <c r="G10" s="73"/>
      <c r="I10" s="74" t="s">
        <v>7</v>
      </c>
      <c r="J10" s="74"/>
      <c r="K10" s="74"/>
      <c r="M10" s="75" t="s">
        <v>8</v>
      </c>
      <c r="N10" s="75"/>
      <c r="O10" s="75"/>
    </row>
    <row r="11" spans="1:15" x14ac:dyDescent="0.25">
      <c r="A11" s="5" t="s">
        <v>9</v>
      </c>
      <c r="B11" s="5"/>
      <c r="E11" s="6" t="s">
        <v>10</v>
      </c>
      <c r="F11" s="6" t="s">
        <v>11</v>
      </c>
      <c r="G11" s="6" t="s">
        <v>12</v>
      </c>
      <c r="H11" s="7"/>
      <c r="I11" s="6" t="s">
        <v>10</v>
      </c>
      <c r="J11" s="6" t="s">
        <v>11</v>
      </c>
      <c r="K11" s="6" t="s">
        <v>12</v>
      </c>
      <c r="M11" s="6" t="s">
        <v>10</v>
      </c>
      <c r="N11" s="6" t="s">
        <v>11</v>
      </c>
      <c r="O11" s="6" t="s">
        <v>12</v>
      </c>
    </row>
    <row r="12" spans="1:15" x14ac:dyDescent="0.25">
      <c r="A12" s="5"/>
      <c r="B12" s="5"/>
      <c r="C12" t="s">
        <v>13</v>
      </c>
      <c r="E12" s="8">
        <v>105.19000000000005</v>
      </c>
      <c r="F12" s="8">
        <v>6.3114000000000061</v>
      </c>
      <c r="G12" s="8">
        <v>111.50140000000006</v>
      </c>
      <c r="H12" s="7"/>
      <c r="I12" s="9">
        <f>K12/1.06</f>
        <v>105.18867924528301</v>
      </c>
      <c r="J12" s="9">
        <f>K12-I12</f>
        <v>6.3113207547169878</v>
      </c>
      <c r="K12" s="9">
        <v>111.5</v>
      </c>
      <c r="M12" s="10">
        <f>E12-I12</f>
        <v>1.320754717042405E-3</v>
      </c>
      <c r="N12" s="10">
        <f t="shared" ref="N12" si="0">F12-J12</f>
        <v>7.9245283018281043E-5</v>
      </c>
      <c r="O12" s="10">
        <f>G12-K12</f>
        <v>1.400000000060686E-3</v>
      </c>
    </row>
    <row r="13" spans="1:15" x14ac:dyDescent="0.25">
      <c r="A13" t="s">
        <v>14</v>
      </c>
      <c r="C13" t="s">
        <v>15</v>
      </c>
      <c r="D13" s="11">
        <v>219</v>
      </c>
      <c r="E13" s="8">
        <v>906.60377358490575</v>
      </c>
      <c r="F13" s="8">
        <v>54.396226415094247</v>
      </c>
      <c r="G13" s="8">
        <v>961</v>
      </c>
      <c r="H13" s="12"/>
      <c r="I13" s="13">
        <f>K13/1.06</f>
        <v>0</v>
      </c>
      <c r="J13" s="13">
        <f>K13-I13</f>
        <v>0</v>
      </c>
      <c r="K13" s="8">
        <v>0</v>
      </c>
      <c r="L13" s="2"/>
      <c r="M13" s="14">
        <f>E13-I13</f>
        <v>906.60377358490575</v>
      </c>
      <c r="N13" s="14">
        <f>F13-J13</f>
        <v>54.396226415094247</v>
      </c>
      <c r="O13" s="10">
        <f>G13-K13</f>
        <v>961</v>
      </c>
    </row>
    <row r="14" spans="1:15" ht="15.75" thickBot="1" x14ac:dyDescent="0.3">
      <c r="C14" s="15" t="s">
        <v>16</v>
      </c>
      <c r="D14" s="16"/>
      <c r="E14" s="17">
        <f>SUM(E12:E13)</f>
        <v>1011.7937735849058</v>
      </c>
      <c r="F14" s="17">
        <f t="shared" ref="F14:G14" si="1">SUM(F12:F13)</f>
        <v>60.707626415094254</v>
      </c>
      <c r="G14" s="17">
        <f t="shared" si="1"/>
        <v>1072.5014000000001</v>
      </c>
      <c r="H14" s="18"/>
      <c r="I14" s="17">
        <f>SUM(I12:I13)</f>
        <v>105.18867924528301</v>
      </c>
      <c r="J14" s="17">
        <f t="shared" ref="J14:K14" si="2">SUM(J12:J13)</f>
        <v>6.3113207547169878</v>
      </c>
      <c r="K14" s="17">
        <f t="shared" si="2"/>
        <v>111.5</v>
      </c>
      <c r="L14" s="19"/>
      <c r="M14" s="17">
        <f>SUM(M12:M13)</f>
        <v>906.60509433962284</v>
      </c>
      <c r="N14" s="17">
        <f t="shared" ref="N14:O14" si="3">SUM(N12:N13)</f>
        <v>54.396305660377266</v>
      </c>
      <c r="O14" s="17">
        <f t="shared" si="3"/>
        <v>961.0014000000001</v>
      </c>
    </row>
    <row r="15" spans="1:15" ht="15.75" thickTop="1" x14ac:dyDescent="0.25"/>
    <row r="16" spans="1:15" x14ac:dyDescent="0.25">
      <c r="A16" s="4" t="s">
        <v>17</v>
      </c>
      <c r="B16" s="4"/>
    </row>
    <row r="17" spans="1:15" x14ac:dyDescent="0.25">
      <c r="A17" t="s">
        <v>18</v>
      </c>
      <c r="C17" t="s">
        <v>19</v>
      </c>
      <c r="D17" s="11">
        <v>316</v>
      </c>
      <c r="E17" s="8">
        <v>1600</v>
      </c>
      <c r="F17" s="8">
        <f>E17*0.06</f>
        <v>96</v>
      </c>
      <c r="G17" s="8">
        <f>SUM(E17+F17)</f>
        <v>1696</v>
      </c>
      <c r="I17" s="9">
        <f>K17/1.06</f>
        <v>0</v>
      </c>
      <c r="J17" s="9">
        <f>K17-I17</f>
        <v>0</v>
      </c>
      <c r="K17" s="9">
        <v>0</v>
      </c>
      <c r="M17" s="8">
        <f>E17-I17</f>
        <v>1600</v>
      </c>
      <c r="N17" s="8">
        <f>F17-J17</f>
        <v>96</v>
      </c>
      <c r="O17" s="8">
        <f>G17-K17</f>
        <v>1696</v>
      </c>
    </row>
    <row r="18" spans="1:15" x14ac:dyDescent="0.25">
      <c r="A18" t="s">
        <v>20</v>
      </c>
      <c r="C18" t="s">
        <v>21</v>
      </c>
      <c r="D18" s="11">
        <v>399</v>
      </c>
      <c r="E18" s="8">
        <v>1650</v>
      </c>
      <c r="F18" s="8">
        <f>E18*0.06</f>
        <v>99</v>
      </c>
      <c r="G18" s="8">
        <f>SUM(E18+F18)</f>
        <v>1749</v>
      </c>
      <c r="I18" s="9">
        <f t="shared" ref="I18:I19" si="4">K18/1.06</f>
        <v>0</v>
      </c>
      <c r="J18" s="9">
        <f t="shared" ref="J18:J19" si="5">K18-I18</f>
        <v>0</v>
      </c>
      <c r="K18" s="9">
        <v>0</v>
      </c>
      <c r="M18" s="8">
        <f t="shared" ref="M18:O19" si="6">E18-I18</f>
        <v>1650</v>
      </c>
      <c r="N18" s="8">
        <f t="shared" si="6"/>
        <v>99</v>
      </c>
      <c r="O18" s="8">
        <f t="shared" si="6"/>
        <v>1749</v>
      </c>
    </row>
    <row r="19" spans="1:15" x14ac:dyDescent="0.25">
      <c r="A19" s="20"/>
      <c r="B19" s="20"/>
      <c r="C19" t="s">
        <v>22</v>
      </c>
      <c r="D19" s="11">
        <v>432</v>
      </c>
      <c r="E19" s="8">
        <f>G19/1.06</f>
        <v>2957.5471698113206</v>
      </c>
      <c r="F19" s="8">
        <f>G19-E19</f>
        <v>177.4528301886794</v>
      </c>
      <c r="G19" s="8">
        <v>3135</v>
      </c>
      <c r="I19" s="9">
        <f t="shared" si="4"/>
        <v>2957.5471698113206</v>
      </c>
      <c r="J19" s="9">
        <f t="shared" si="5"/>
        <v>177.4528301886794</v>
      </c>
      <c r="K19" s="21">
        <v>3135</v>
      </c>
      <c r="M19" s="8">
        <f t="shared" si="6"/>
        <v>0</v>
      </c>
      <c r="N19" s="8">
        <f t="shared" si="6"/>
        <v>0</v>
      </c>
      <c r="O19" s="8">
        <f t="shared" si="6"/>
        <v>0</v>
      </c>
    </row>
    <row r="20" spans="1:15" ht="15.75" thickBot="1" x14ac:dyDescent="0.3">
      <c r="C20" s="15" t="s">
        <v>16</v>
      </c>
      <c r="D20" s="16"/>
      <c r="E20" s="22">
        <f>SUM(E17:E19)</f>
        <v>6207.5471698113206</v>
      </c>
      <c r="F20" s="22">
        <f>SUM(F17:F19)</f>
        <v>372.4528301886794</v>
      </c>
      <c r="G20" s="22">
        <f>SUM(E20:F20)</f>
        <v>6580</v>
      </c>
      <c r="H20" s="19"/>
      <c r="I20" s="22">
        <f>SUM(I17:I19)</f>
        <v>2957.5471698113206</v>
      </c>
      <c r="J20" s="22">
        <f>SUM(J17:J19)</f>
        <v>177.4528301886794</v>
      </c>
      <c r="K20" s="22">
        <f>SUM(K17:K19)</f>
        <v>3135</v>
      </c>
      <c r="L20" s="19"/>
      <c r="M20" s="17">
        <f>SUM(M17:M19)</f>
        <v>3250</v>
      </c>
      <c r="N20" s="17">
        <f>SUM(N17:N19)</f>
        <v>195</v>
      </c>
      <c r="O20" s="17">
        <f>SUM(M20:N20)</f>
        <v>3445</v>
      </c>
    </row>
    <row r="21" spans="1:15" ht="15.75" thickTop="1" x14ac:dyDescent="0.25">
      <c r="C21" s="23"/>
      <c r="D21" s="24"/>
      <c r="E21" s="25"/>
      <c r="F21" s="25"/>
      <c r="G21" s="25"/>
      <c r="I21" s="26"/>
      <c r="J21" s="26"/>
      <c r="K21" s="26"/>
      <c r="M21" s="27"/>
      <c r="N21" s="27"/>
      <c r="O21" s="27"/>
    </row>
    <row r="22" spans="1:15" x14ac:dyDescent="0.25">
      <c r="A22" s="28" t="s">
        <v>23</v>
      </c>
      <c r="B22" s="28"/>
      <c r="C22" s="23"/>
      <c r="D22" s="24"/>
      <c r="E22" s="25"/>
      <c r="F22" s="25"/>
      <c r="G22" s="25"/>
      <c r="I22" s="26"/>
      <c r="J22" s="26"/>
      <c r="K22" s="26"/>
      <c r="M22" s="27"/>
      <c r="N22" s="27"/>
      <c r="O22" s="27"/>
    </row>
    <row r="23" spans="1:15" x14ac:dyDescent="0.25">
      <c r="A23" t="s">
        <v>24</v>
      </c>
      <c r="D23" s="11"/>
      <c r="E23" s="29"/>
      <c r="F23" s="29"/>
      <c r="G23" s="29"/>
      <c r="H23" s="30"/>
      <c r="I23" s="31"/>
      <c r="J23" s="31"/>
      <c r="K23" s="31"/>
      <c r="M23" s="9"/>
      <c r="N23" s="9"/>
      <c r="O23" s="9"/>
    </row>
    <row r="24" spans="1:15" ht="15" customHeight="1" x14ac:dyDescent="0.25">
      <c r="A24" t="s">
        <v>25</v>
      </c>
      <c r="C24" t="s">
        <v>26</v>
      </c>
      <c r="D24" s="11">
        <v>565</v>
      </c>
      <c r="E24" s="29">
        <f>(G24*100)/106</f>
        <v>21296.226415094341</v>
      </c>
      <c r="F24" s="29">
        <f>G24-E24</f>
        <v>1277.7735849056589</v>
      </c>
      <c r="G24" s="29">
        <v>22574</v>
      </c>
      <c r="H24" s="30"/>
      <c r="I24" s="31">
        <v>0</v>
      </c>
      <c r="J24" s="31">
        <f>K24-I24</f>
        <v>0</v>
      </c>
      <c r="K24" s="31">
        <v>0</v>
      </c>
      <c r="M24" s="9">
        <f>E24-I24</f>
        <v>21296.226415094341</v>
      </c>
      <c r="N24" s="9">
        <f>F24-J24</f>
        <v>1277.7735849056589</v>
      </c>
      <c r="O24" s="9">
        <f>G24-K24</f>
        <v>22574</v>
      </c>
    </row>
    <row r="25" spans="1:15" ht="15.75" thickBot="1" x14ac:dyDescent="0.3">
      <c r="C25" s="15" t="s">
        <v>16</v>
      </c>
      <c r="D25" s="16"/>
      <c r="E25" s="22">
        <f>SUM(E23:E24)</f>
        <v>21296.226415094341</v>
      </c>
      <c r="F25" s="22">
        <f>SUM(F23:F24)</f>
        <v>1277.7735849056589</v>
      </c>
      <c r="G25" s="22">
        <f>SUM(G23:G24)</f>
        <v>22574</v>
      </c>
      <c r="H25" s="22"/>
      <c r="I25" s="32">
        <f>SUM(I23:I24)</f>
        <v>0</v>
      </c>
      <c r="J25" s="32">
        <f>SUM(J23:J24)</f>
        <v>0</v>
      </c>
      <c r="K25" s="32">
        <f>SUM(I25:J25)</f>
        <v>0</v>
      </c>
      <c r="L25" s="18"/>
      <c r="M25" s="33">
        <f>SUM(M23:M24)</f>
        <v>21296.226415094341</v>
      </c>
      <c r="N25" s="33">
        <f>SUM(N23:N24)</f>
        <v>1277.7735849056589</v>
      </c>
      <c r="O25" s="33">
        <f>SUM(O23:O24)</f>
        <v>22574</v>
      </c>
    </row>
    <row r="26" spans="1:15" ht="16.5" thickTop="1" x14ac:dyDescent="0.25">
      <c r="C26" s="34"/>
      <c r="D26" s="35"/>
      <c r="E26" s="25"/>
      <c r="F26" s="25"/>
      <c r="G26" s="25"/>
      <c r="H26" s="30"/>
      <c r="I26" s="26"/>
      <c r="J26" s="26"/>
      <c r="K26" s="26"/>
      <c r="M26" s="27"/>
      <c r="N26" s="27"/>
      <c r="O26" s="27"/>
    </row>
    <row r="27" spans="1:15" ht="15.75" customHeight="1" x14ac:dyDescent="0.25"/>
    <row r="28" spans="1:15" x14ac:dyDescent="0.25">
      <c r="C28" s="72" t="s">
        <v>27</v>
      </c>
      <c r="D28" s="72"/>
      <c r="E28" s="72"/>
      <c r="F28" s="72"/>
      <c r="G28" s="72"/>
      <c r="H28" s="72"/>
      <c r="I28" s="72"/>
      <c r="J28" s="72"/>
      <c r="K28" s="72"/>
      <c r="L28" s="72"/>
      <c r="M28" s="72"/>
      <c r="N28" s="72"/>
      <c r="O28" s="72"/>
    </row>
    <row r="29" spans="1:15" x14ac:dyDescent="0.25">
      <c r="C29" t="s">
        <v>3</v>
      </c>
    </row>
    <row r="30" spans="1:15" x14ac:dyDescent="0.25">
      <c r="A30" s="4"/>
      <c r="B30" s="4"/>
      <c r="E30" s="73" t="s">
        <v>6</v>
      </c>
      <c r="F30" s="73"/>
      <c r="G30" s="73"/>
      <c r="I30" s="74" t="s">
        <v>7</v>
      </c>
      <c r="J30" s="74"/>
      <c r="K30" s="74"/>
      <c r="M30" s="75" t="s">
        <v>8</v>
      </c>
      <c r="N30" s="75"/>
      <c r="O30" s="75"/>
    </row>
    <row r="31" spans="1:15" x14ac:dyDescent="0.25">
      <c r="A31" s="4" t="s">
        <v>17</v>
      </c>
      <c r="B31" s="4"/>
      <c r="E31" s="29"/>
      <c r="F31" s="29"/>
      <c r="G31" s="29"/>
      <c r="I31" s="76"/>
      <c r="J31" s="76"/>
      <c r="K31" s="76"/>
      <c r="M31" s="29"/>
      <c r="N31" s="29"/>
      <c r="O31" s="29"/>
    </row>
    <row r="32" spans="1:15" x14ac:dyDescent="0.25">
      <c r="A32" t="s">
        <v>18</v>
      </c>
      <c r="D32" s="11"/>
      <c r="E32" s="29"/>
      <c r="F32" s="29"/>
      <c r="G32" s="29"/>
      <c r="I32" s="36"/>
      <c r="J32" s="8"/>
      <c r="K32" s="8"/>
      <c r="M32" s="29"/>
      <c r="N32" s="29"/>
      <c r="O32" s="29"/>
    </row>
    <row r="33" spans="1:15" x14ac:dyDescent="0.25">
      <c r="A33" t="s">
        <v>20</v>
      </c>
      <c r="C33" t="s">
        <v>28</v>
      </c>
      <c r="D33" s="11">
        <v>405</v>
      </c>
      <c r="E33" s="29">
        <v>1150</v>
      </c>
      <c r="F33" s="29">
        <f>E33*0.06</f>
        <v>69</v>
      </c>
      <c r="G33" s="29">
        <f>SUM(E33+F33)</f>
        <v>1219</v>
      </c>
      <c r="I33" s="37">
        <f>K33/1.06</f>
        <v>0</v>
      </c>
      <c r="J33" s="8">
        <f>K33-I33</f>
        <v>0</v>
      </c>
      <c r="K33" s="8">
        <v>0</v>
      </c>
      <c r="M33" s="8">
        <f t="shared" ref="M33:O34" si="7">E33-I33</f>
        <v>1150</v>
      </c>
      <c r="N33" s="8">
        <f t="shared" si="7"/>
        <v>69</v>
      </c>
      <c r="O33" s="8">
        <f t="shared" si="7"/>
        <v>1219</v>
      </c>
    </row>
    <row r="34" spans="1:15" x14ac:dyDescent="0.25">
      <c r="C34" t="s">
        <v>29</v>
      </c>
      <c r="D34" s="11">
        <v>409</v>
      </c>
      <c r="E34" s="29">
        <v>1950</v>
      </c>
      <c r="F34" s="29">
        <f>E34*0.06</f>
        <v>117</v>
      </c>
      <c r="G34" s="29">
        <f>SUM(E34+F34)</f>
        <v>2067</v>
      </c>
      <c r="I34" s="9">
        <f>K34/1.06</f>
        <v>516.03773584905662</v>
      </c>
      <c r="J34" s="38">
        <f>K34-I34</f>
        <v>30.962264150943383</v>
      </c>
      <c r="K34" s="21">
        <v>547</v>
      </c>
      <c r="M34" s="8">
        <f t="shared" si="7"/>
        <v>1433.9622641509434</v>
      </c>
      <c r="N34" s="8">
        <f t="shared" si="7"/>
        <v>86.037735849056617</v>
      </c>
      <c r="O34" s="8">
        <f t="shared" si="7"/>
        <v>1520</v>
      </c>
    </row>
    <row r="35" spans="1:15" ht="15.75" thickBot="1" x14ac:dyDescent="0.3">
      <c r="C35" s="15" t="s">
        <v>16</v>
      </c>
      <c r="D35" s="16"/>
      <c r="E35" s="17">
        <f>SUM(E32:E34)</f>
        <v>3100</v>
      </c>
      <c r="F35" s="17">
        <f>SUM(F32:F34)</f>
        <v>186</v>
      </c>
      <c r="G35" s="17">
        <f>SUM(E35:F35)</f>
        <v>3286</v>
      </c>
      <c r="H35" s="19"/>
      <c r="I35" s="22">
        <f>SUM(I31:I34)</f>
        <v>516.03773584905662</v>
      </c>
      <c r="J35" s="22">
        <f>SUM(J31:J34)</f>
        <v>30.962264150943383</v>
      </c>
      <c r="K35" s="22">
        <f>SUM(K31:K34)</f>
        <v>547</v>
      </c>
      <c r="L35" s="19"/>
      <c r="M35" s="17">
        <f>SUM(M32:M34)</f>
        <v>2583.9622641509432</v>
      </c>
      <c r="N35" s="17">
        <f>SUM(N32:N34)</f>
        <v>155.03773584905662</v>
      </c>
      <c r="O35" s="17">
        <f>SUM(M35:N35)</f>
        <v>2739</v>
      </c>
    </row>
    <row r="36" spans="1:15" ht="15.75" thickTop="1" x14ac:dyDescent="0.25">
      <c r="C36" s="23"/>
      <c r="D36" s="24"/>
      <c r="E36" s="27"/>
      <c r="F36" s="27"/>
      <c r="G36" s="27"/>
      <c r="I36" s="26"/>
      <c r="J36" s="26"/>
      <c r="K36" s="26"/>
      <c r="M36" s="27"/>
      <c r="N36" s="27"/>
      <c r="O36" s="27"/>
    </row>
    <row r="37" spans="1:15" x14ac:dyDescent="0.25">
      <c r="A37" s="28" t="s">
        <v>23</v>
      </c>
      <c r="B37" s="28"/>
      <c r="C37" s="23"/>
      <c r="D37" s="24"/>
      <c r="E37" s="27"/>
      <c r="F37" s="27"/>
      <c r="G37" s="27"/>
      <c r="I37" s="26"/>
      <c r="J37" s="26"/>
      <c r="K37" s="26"/>
      <c r="M37" s="27"/>
      <c r="N37" s="27"/>
      <c r="O37" s="27"/>
    </row>
    <row r="38" spans="1:15" x14ac:dyDescent="0.25">
      <c r="A38" t="s">
        <v>24</v>
      </c>
      <c r="C38" s="23"/>
      <c r="D38" s="24"/>
      <c r="E38" s="27"/>
      <c r="F38" s="27"/>
      <c r="G38" s="27"/>
      <c r="I38" s="26"/>
      <c r="J38" s="26"/>
      <c r="K38" s="26"/>
      <c r="M38" s="27"/>
      <c r="N38" s="27"/>
      <c r="O38" s="27"/>
    </row>
    <row r="39" spans="1:15" x14ac:dyDescent="0.25">
      <c r="A39" t="s">
        <v>25</v>
      </c>
      <c r="C39" t="s">
        <v>30</v>
      </c>
      <c r="D39" s="11">
        <v>606</v>
      </c>
      <c r="E39" s="27">
        <f>(G39*100)/106</f>
        <v>261.32075471698113</v>
      </c>
      <c r="F39" s="27">
        <f>G39-E39</f>
        <v>15.679245283018872</v>
      </c>
      <c r="G39" s="27">
        <v>277</v>
      </c>
      <c r="H39" s="39"/>
      <c r="I39" s="21">
        <f>K39/1.06</f>
        <v>0</v>
      </c>
      <c r="J39" s="21">
        <f>K39-I39</f>
        <v>0</v>
      </c>
      <c r="K39" s="21">
        <v>0</v>
      </c>
      <c r="M39" s="40">
        <f>E39-I39</f>
        <v>261.32075471698113</v>
      </c>
      <c r="N39" s="40">
        <f>F39-J39</f>
        <v>15.679245283018872</v>
      </c>
      <c r="O39" s="40">
        <f>G39-K39</f>
        <v>277</v>
      </c>
    </row>
    <row r="40" spans="1:15" ht="15.75" thickBot="1" x14ac:dyDescent="0.3">
      <c r="C40" s="15" t="s">
        <v>16</v>
      </c>
      <c r="D40" s="16"/>
      <c r="E40" s="17">
        <f>SUM(E39:E39)</f>
        <v>261.32075471698113</v>
      </c>
      <c r="F40" s="17">
        <f>SUM(F39:F39)</f>
        <v>15.679245283018872</v>
      </c>
      <c r="G40" s="17">
        <f>SUM(G39:G39)</f>
        <v>277</v>
      </c>
      <c r="H40" s="41">
        <f>SUM(E40:G40)</f>
        <v>554</v>
      </c>
      <c r="I40" s="33">
        <f>SUM(I39:I39)</f>
        <v>0</v>
      </c>
      <c r="J40" s="33">
        <f>SUM(J39:J39)</f>
        <v>0</v>
      </c>
      <c r="K40" s="33">
        <f>SUM(K39:K39)</f>
        <v>0</v>
      </c>
      <c r="L40" s="18"/>
      <c r="M40" s="17">
        <f>SUM(M39:M39)</f>
        <v>261.32075471698113</v>
      </c>
      <c r="N40" s="17">
        <f>SUM(N39:N39)</f>
        <v>15.679245283018872</v>
      </c>
      <c r="O40" s="17">
        <f>SUM(M40:N40)</f>
        <v>277</v>
      </c>
    </row>
    <row r="41" spans="1:15" ht="15.75" thickTop="1" x14ac:dyDescent="0.25">
      <c r="C41" s="23"/>
      <c r="D41" s="24"/>
      <c r="E41" s="27"/>
      <c r="F41" s="27"/>
      <c r="G41" s="27"/>
      <c r="I41" s="26"/>
      <c r="J41" s="26"/>
      <c r="K41" s="26"/>
      <c r="M41" s="27"/>
      <c r="N41" s="27"/>
      <c r="O41" s="27"/>
    </row>
    <row r="42" spans="1:15" x14ac:dyDescent="0.25">
      <c r="A42" t="s">
        <v>31</v>
      </c>
      <c r="C42" s="42"/>
      <c r="D42" s="43"/>
      <c r="E42" s="44"/>
      <c r="F42" s="44"/>
      <c r="G42" s="44"/>
      <c r="H42" s="45"/>
      <c r="I42" s="46"/>
      <c r="J42" s="46"/>
      <c r="K42" s="46"/>
      <c r="L42" s="45"/>
      <c r="M42" s="47"/>
      <c r="N42" s="47"/>
      <c r="O42" s="47"/>
    </row>
    <row r="43" spans="1:15" x14ac:dyDescent="0.25">
      <c r="A43" t="s">
        <v>32</v>
      </c>
      <c r="C43" s="48" t="s">
        <v>33</v>
      </c>
      <c r="D43" s="49">
        <v>761</v>
      </c>
      <c r="E43" s="44">
        <v>3200</v>
      </c>
      <c r="F43" s="44">
        <f>E43*0.06</f>
        <v>192</v>
      </c>
      <c r="G43" s="44">
        <f>SUM(E43:F43)</f>
        <v>3392</v>
      </c>
      <c r="H43" s="45"/>
      <c r="I43" s="50">
        <f>K43/1.06</f>
        <v>657.83018867924523</v>
      </c>
      <c r="J43" s="50">
        <f>K43-I43</f>
        <v>39.469811320754729</v>
      </c>
      <c r="K43" s="50">
        <v>697.3</v>
      </c>
      <c r="L43" s="45"/>
      <c r="M43" s="47">
        <f>E43-I43</f>
        <v>2542.1698113207549</v>
      </c>
      <c r="N43" s="47">
        <f>F43-J43</f>
        <v>152.53018867924527</v>
      </c>
      <c r="O43" s="47">
        <f>G43-K43</f>
        <v>2694.7</v>
      </c>
    </row>
    <row r="44" spans="1:15" x14ac:dyDescent="0.25">
      <c r="A44" t="s">
        <v>34</v>
      </c>
      <c r="C44" s="48" t="s">
        <v>35</v>
      </c>
      <c r="D44" s="49">
        <v>741</v>
      </c>
      <c r="E44" s="44">
        <f>G44/1.06</f>
        <v>439.62264150943395</v>
      </c>
      <c r="F44" s="44">
        <f>G44-E44</f>
        <v>26.377358490566053</v>
      </c>
      <c r="G44" s="44">
        <v>466</v>
      </c>
      <c r="H44" s="45"/>
      <c r="I44" s="50">
        <f t="shared" ref="I44:I51" si="8">K44/1.06</f>
        <v>110.37735849056604</v>
      </c>
      <c r="J44" s="50">
        <f t="shared" ref="J44:J51" si="9">K44-I44</f>
        <v>6.6226415094339615</v>
      </c>
      <c r="K44" s="50">
        <v>117</v>
      </c>
      <c r="L44" s="45"/>
      <c r="M44" s="47">
        <f t="shared" ref="M44:O51" si="10">E44-I44</f>
        <v>329.24528301886789</v>
      </c>
      <c r="N44" s="47">
        <f t="shared" si="10"/>
        <v>19.754716981132091</v>
      </c>
      <c r="O44" s="47">
        <f t="shared" si="10"/>
        <v>349</v>
      </c>
    </row>
    <row r="45" spans="1:15" s="56" customFormat="1" ht="17.25" customHeight="1" x14ac:dyDescent="0.25">
      <c r="A45" s="71" t="s">
        <v>36</v>
      </c>
      <c r="B45" s="51"/>
      <c r="C45" s="52" t="s">
        <v>37</v>
      </c>
      <c r="D45" s="49">
        <v>744</v>
      </c>
      <c r="E45" s="53">
        <f>G45/1.06</f>
        <v>1166.0377358490566</v>
      </c>
      <c r="F45" s="53">
        <f>G45-E45</f>
        <v>69.962264150943383</v>
      </c>
      <c r="G45" s="53">
        <v>1236</v>
      </c>
      <c r="H45" s="54"/>
      <c r="I45" s="55">
        <f t="shared" si="8"/>
        <v>292.45283018867923</v>
      </c>
      <c r="J45" s="55">
        <f t="shared" si="9"/>
        <v>17.547169811320771</v>
      </c>
      <c r="K45" s="55">
        <v>310</v>
      </c>
      <c r="L45" s="54"/>
      <c r="M45" s="47">
        <f t="shared" si="10"/>
        <v>873.58490566037744</v>
      </c>
      <c r="N45" s="47">
        <f t="shared" si="10"/>
        <v>52.415094339622613</v>
      </c>
      <c r="O45" s="47">
        <f t="shared" si="10"/>
        <v>926</v>
      </c>
    </row>
    <row r="46" spans="1:15" x14ac:dyDescent="0.25">
      <c r="A46" s="71"/>
      <c r="B46" s="51"/>
      <c r="C46" s="48" t="s">
        <v>38</v>
      </c>
      <c r="D46" s="49">
        <v>746</v>
      </c>
      <c r="E46" s="44">
        <v>1950</v>
      </c>
      <c r="F46" s="44">
        <f t="shared" ref="F46:F51" si="11">E46*0.06</f>
        <v>117</v>
      </c>
      <c r="G46" s="44">
        <f t="shared" ref="G46:G51" si="12">SUM(E46:F46)</f>
        <v>2067</v>
      </c>
      <c r="H46" s="45"/>
      <c r="I46" s="50">
        <f t="shared" si="8"/>
        <v>0</v>
      </c>
      <c r="J46" s="50">
        <f t="shared" si="9"/>
        <v>0</v>
      </c>
      <c r="K46" s="50">
        <v>0</v>
      </c>
      <c r="L46" s="45"/>
      <c r="M46" s="47">
        <f t="shared" si="10"/>
        <v>1950</v>
      </c>
      <c r="N46" s="47">
        <f t="shared" si="10"/>
        <v>117</v>
      </c>
      <c r="O46" s="47">
        <f t="shared" si="10"/>
        <v>2067</v>
      </c>
    </row>
    <row r="47" spans="1:15" x14ac:dyDescent="0.25">
      <c r="A47" s="71"/>
      <c r="B47" s="51"/>
      <c r="C47" s="48" t="s">
        <v>15</v>
      </c>
      <c r="D47" s="49">
        <v>678</v>
      </c>
      <c r="E47" s="44">
        <v>1850</v>
      </c>
      <c r="F47" s="44">
        <f t="shared" si="11"/>
        <v>111</v>
      </c>
      <c r="G47" s="44">
        <f t="shared" si="12"/>
        <v>1961</v>
      </c>
      <c r="H47" s="45"/>
      <c r="I47" s="50">
        <f t="shared" si="8"/>
        <v>0</v>
      </c>
      <c r="J47" s="50">
        <f t="shared" si="9"/>
        <v>0</v>
      </c>
      <c r="K47" s="50">
        <v>0</v>
      </c>
      <c r="L47" s="45"/>
      <c r="M47" s="47">
        <f t="shared" si="10"/>
        <v>1850</v>
      </c>
      <c r="N47" s="47">
        <f t="shared" si="10"/>
        <v>111</v>
      </c>
      <c r="O47" s="47">
        <f t="shared" si="10"/>
        <v>1961</v>
      </c>
    </row>
    <row r="48" spans="1:15" x14ac:dyDescent="0.25">
      <c r="A48" s="71"/>
      <c r="B48" s="51"/>
      <c r="C48" s="48" t="s">
        <v>15</v>
      </c>
      <c r="D48" s="49">
        <v>679</v>
      </c>
      <c r="E48" s="44">
        <v>490</v>
      </c>
      <c r="F48" s="44">
        <f t="shared" si="11"/>
        <v>29.4</v>
      </c>
      <c r="G48" s="44">
        <f t="shared" si="12"/>
        <v>519.4</v>
      </c>
      <c r="H48" s="45"/>
      <c r="I48" s="50">
        <f t="shared" si="8"/>
        <v>0</v>
      </c>
      <c r="J48" s="50">
        <f t="shared" si="9"/>
        <v>0</v>
      </c>
      <c r="K48" s="50">
        <v>0</v>
      </c>
      <c r="L48" s="45"/>
      <c r="M48" s="47">
        <f t="shared" si="10"/>
        <v>490</v>
      </c>
      <c r="N48" s="47">
        <f t="shared" si="10"/>
        <v>29.4</v>
      </c>
      <c r="O48" s="47">
        <f t="shared" si="10"/>
        <v>519.4</v>
      </c>
    </row>
    <row r="49" spans="1:15" x14ac:dyDescent="0.25">
      <c r="A49" s="71"/>
      <c r="B49" s="51"/>
      <c r="C49" s="48" t="s">
        <v>39</v>
      </c>
      <c r="D49" s="49">
        <v>658</v>
      </c>
      <c r="E49" s="44">
        <v>420</v>
      </c>
      <c r="F49" s="44">
        <f t="shared" si="11"/>
        <v>25.2</v>
      </c>
      <c r="G49" s="44">
        <f t="shared" si="12"/>
        <v>445.2</v>
      </c>
      <c r="H49" s="45"/>
      <c r="I49" s="50">
        <f t="shared" si="8"/>
        <v>0</v>
      </c>
      <c r="J49" s="50">
        <f t="shared" si="9"/>
        <v>0</v>
      </c>
      <c r="K49" s="50">
        <v>0</v>
      </c>
      <c r="L49" s="45"/>
      <c r="M49" s="47">
        <f t="shared" si="10"/>
        <v>420</v>
      </c>
      <c r="N49" s="47">
        <f t="shared" si="10"/>
        <v>25.2</v>
      </c>
      <c r="O49" s="47">
        <f t="shared" si="10"/>
        <v>445.2</v>
      </c>
    </row>
    <row r="50" spans="1:15" x14ac:dyDescent="0.25">
      <c r="A50" s="71"/>
      <c r="B50" s="51"/>
      <c r="C50" s="48" t="s">
        <v>39</v>
      </c>
      <c r="D50" s="49">
        <v>659</v>
      </c>
      <c r="E50" s="44">
        <v>2000</v>
      </c>
      <c r="F50" s="44">
        <f t="shared" si="11"/>
        <v>120</v>
      </c>
      <c r="G50" s="44">
        <f t="shared" si="12"/>
        <v>2120</v>
      </c>
      <c r="H50" s="45"/>
      <c r="I50" s="50">
        <f t="shared" si="8"/>
        <v>0</v>
      </c>
      <c r="J50" s="50">
        <f t="shared" si="9"/>
        <v>0</v>
      </c>
      <c r="K50" s="50">
        <v>0</v>
      </c>
      <c r="L50" s="45"/>
      <c r="M50" s="47">
        <f t="shared" si="10"/>
        <v>2000</v>
      </c>
      <c r="N50" s="47">
        <f t="shared" si="10"/>
        <v>120</v>
      </c>
      <c r="O50" s="47">
        <f t="shared" si="10"/>
        <v>2120</v>
      </c>
    </row>
    <row r="51" spans="1:15" x14ac:dyDescent="0.25">
      <c r="A51" s="71"/>
      <c r="B51" s="51"/>
      <c r="C51" s="48" t="s">
        <v>40</v>
      </c>
      <c r="D51" s="49">
        <v>641</v>
      </c>
      <c r="E51" s="44">
        <v>1700</v>
      </c>
      <c r="F51" s="44">
        <f t="shared" si="11"/>
        <v>102</v>
      </c>
      <c r="G51" s="44">
        <f t="shared" si="12"/>
        <v>1802</v>
      </c>
      <c r="H51" s="45"/>
      <c r="I51" s="50">
        <f t="shared" si="8"/>
        <v>0</v>
      </c>
      <c r="J51" s="50">
        <f t="shared" si="9"/>
        <v>0</v>
      </c>
      <c r="K51" s="50">
        <v>0</v>
      </c>
      <c r="L51" s="45"/>
      <c r="M51" s="47">
        <f t="shared" si="10"/>
        <v>1700</v>
      </c>
      <c r="N51" s="47">
        <f t="shared" si="10"/>
        <v>102</v>
      </c>
      <c r="O51" s="47">
        <f>G51-K51</f>
        <v>1802</v>
      </c>
    </row>
    <row r="52" spans="1:15" ht="15.75" thickBot="1" x14ac:dyDescent="0.3">
      <c r="C52" s="15" t="s">
        <v>16</v>
      </c>
      <c r="D52" s="57"/>
      <c r="E52" s="58">
        <f>SUM(E43:E51)</f>
        <v>13215.66037735849</v>
      </c>
      <c r="F52" s="58">
        <f>SUM(F43:F51)</f>
        <v>792.93962264150946</v>
      </c>
      <c r="G52" s="58">
        <f>SUM(E52:F52)</f>
        <v>14008.6</v>
      </c>
      <c r="H52" s="59"/>
      <c r="I52" s="60">
        <f>SUM(I43:I51)</f>
        <v>1060.6603773584905</v>
      </c>
      <c r="J52" s="60">
        <f t="shared" ref="J52:O52" si="13">SUM(J43:J51)</f>
        <v>63.639622641509462</v>
      </c>
      <c r="K52" s="60">
        <f t="shared" si="13"/>
        <v>1124.3</v>
      </c>
      <c r="L52" s="60">
        <f t="shared" si="13"/>
        <v>0</v>
      </c>
      <c r="M52" s="60">
        <f t="shared" si="13"/>
        <v>12155</v>
      </c>
      <c r="N52" s="60">
        <f t="shared" si="13"/>
        <v>729.3</v>
      </c>
      <c r="O52" s="60">
        <f t="shared" si="13"/>
        <v>12884.300000000001</v>
      </c>
    </row>
    <row r="53" spans="1:15" ht="15.75" thickTop="1" x14ac:dyDescent="0.25">
      <c r="C53" s="42"/>
      <c r="D53" s="43"/>
      <c r="E53" s="44"/>
      <c r="F53" s="44"/>
      <c r="G53" s="44"/>
      <c r="H53" s="45"/>
      <c r="I53" s="46"/>
      <c r="J53" s="46"/>
      <c r="K53" s="46"/>
      <c r="L53" s="45"/>
      <c r="M53" s="47"/>
      <c r="N53" s="47"/>
      <c r="O53" s="47"/>
    </row>
    <row r="55" spans="1:15" x14ac:dyDescent="0.25">
      <c r="A55" t="s">
        <v>4</v>
      </c>
      <c r="B55" s="4" t="s">
        <v>41</v>
      </c>
      <c r="C55" s="42" t="s">
        <v>42</v>
      </c>
      <c r="D55" s="43" t="s">
        <v>43</v>
      </c>
      <c r="E55" s="44" t="s">
        <v>44</v>
      </c>
      <c r="F55" s="44" t="s">
        <v>45</v>
      </c>
      <c r="G55" s="44" t="s">
        <v>12</v>
      </c>
      <c r="H55" s="45"/>
      <c r="I55" s="46"/>
      <c r="J55" s="46"/>
      <c r="K55" s="46"/>
      <c r="L55" s="45"/>
      <c r="M55" s="47"/>
      <c r="N55" s="47"/>
      <c r="O55" s="47"/>
    </row>
    <row r="56" spans="1:15" x14ac:dyDescent="0.25">
      <c r="A56" s="61">
        <v>42947</v>
      </c>
      <c r="B56" s="61" t="s">
        <v>46</v>
      </c>
      <c r="C56" s="48" t="s">
        <v>47</v>
      </c>
      <c r="D56" s="49">
        <v>732</v>
      </c>
      <c r="E56" s="53">
        <v>856.6</v>
      </c>
      <c r="F56" s="62">
        <f>E56*0.06</f>
        <v>51.396000000000001</v>
      </c>
      <c r="G56" s="44">
        <f>E56+F56</f>
        <v>907.99599999999998</v>
      </c>
      <c r="H56" s="45"/>
      <c r="I56" s="46">
        <v>0</v>
      </c>
      <c r="J56" s="46">
        <f>K56-I56</f>
        <v>0</v>
      </c>
      <c r="K56" s="46">
        <v>0</v>
      </c>
      <c r="L56" s="45"/>
      <c r="M56" s="47">
        <f>E56-I56</f>
        <v>856.6</v>
      </c>
      <c r="N56" s="47">
        <f>F56-J56</f>
        <v>51.396000000000001</v>
      </c>
      <c r="O56" s="47">
        <f>G56-K56</f>
        <v>907.99599999999998</v>
      </c>
    </row>
    <row r="57" spans="1:15" x14ac:dyDescent="0.25">
      <c r="B57" t="s">
        <v>48</v>
      </c>
      <c r="C57" s="48" t="s">
        <v>49</v>
      </c>
      <c r="D57" s="49">
        <v>115</v>
      </c>
      <c r="E57" s="53">
        <v>1065</v>
      </c>
      <c r="F57" s="62">
        <f t="shared" ref="F57:F75" si="14">E57*0.06</f>
        <v>63.9</v>
      </c>
      <c r="G57" s="44">
        <f t="shared" ref="G57:G75" si="15">E57+F57</f>
        <v>1128.9000000000001</v>
      </c>
      <c r="H57" s="45"/>
      <c r="I57" s="46">
        <v>0</v>
      </c>
      <c r="J57" s="46">
        <f t="shared" ref="J57:J75" si="16">K57-I57</f>
        <v>0</v>
      </c>
      <c r="K57" s="46">
        <v>0</v>
      </c>
      <c r="L57" s="45"/>
      <c r="M57" s="47">
        <f t="shared" ref="M57:O75" si="17">E57-I57</f>
        <v>1065</v>
      </c>
      <c r="N57" s="47">
        <f t="shared" si="17"/>
        <v>63.9</v>
      </c>
      <c r="O57" s="47">
        <f t="shared" si="17"/>
        <v>1128.9000000000001</v>
      </c>
    </row>
    <row r="58" spans="1:15" x14ac:dyDescent="0.25">
      <c r="A58" t="s">
        <v>50</v>
      </c>
      <c r="B58" t="s">
        <v>51</v>
      </c>
      <c r="C58" s="48" t="s">
        <v>52</v>
      </c>
      <c r="D58" s="49">
        <v>393</v>
      </c>
      <c r="E58" s="53">
        <v>18058.490000000002</v>
      </c>
      <c r="F58" s="62">
        <f t="shared" si="14"/>
        <v>1083.5094000000001</v>
      </c>
      <c r="G58" s="44">
        <f t="shared" si="15"/>
        <v>19141.999400000001</v>
      </c>
      <c r="H58" s="45"/>
      <c r="I58" s="46">
        <v>0</v>
      </c>
      <c r="J58" s="46">
        <f t="shared" si="16"/>
        <v>0</v>
      </c>
      <c r="K58" s="46">
        <v>0</v>
      </c>
      <c r="L58" s="45"/>
      <c r="M58" s="47">
        <f t="shared" si="17"/>
        <v>18058.490000000002</v>
      </c>
      <c r="N58" s="47">
        <f t="shared" si="17"/>
        <v>1083.5094000000001</v>
      </c>
      <c r="O58" s="47">
        <f t="shared" si="17"/>
        <v>19141.999400000001</v>
      </c>
    </row>
    <row r="59" spans="1:15" ht="18" customHeight="1" x14ac:dyDescent="0.25">
      <c r="A59" s="71" t="s">
        <v>36</v>
      </c>
      <c r="B59" t="s">
        <v>53</v>
      </c>
      <c r="C59" s="48" t="s">
        <v>54</v>
      </c>
      <c r="D59" s="49">
        <v>671</v>
      </c>
      <c r="E59" s="53">
        <v>1950</v>
      </c>
      <c r="F59" s="62">
        <f t="shared" si="14"/>
        <v>117</v>
      </c>
      <c r="G59" s="44">
        <f t="shared" si="15"/>
        <v>2067</v>
      </c>
      <c r="H59" s="45"/>
      <c r="I59" s="46">
        <v>0</v>
      </c>
      <c r="J59" s="46">
        <f t="shared" si="16"/>
        <v>0</v>
      </c>
      <c r="K59" s="46">
        <v>0</v>
      </c>
      <c r="L59" s="45"/>
      <c r="M59" s="47">
        <f t="shared" si="17"/>
        <v>1950</v>
      </c>
      <c r="N59" s="47">
        <f t="shared" si="17"/>
        <v>117</v>
      </c>
      <c r="O59" s="47">
        <f t="shared" si="17"/>
        <v>2067</v>
      </c>
    </row>
    <row r="60" spans="1:15" x14ac:dyDescent="0.25">
      <c r="A60" s="71"/>
      <c r="B60" t="s">
        <v>55</v>
      </c>
      <c r="C60" s="48" t="s">
        <v>56</v>
      </c>
      <c r="D60" s="49">
        <v>33</v>
      </c>
      <c r="E60" s="53">
        <v>405</v>
      </c>
      <c r="F60" s="62">
        <f t="shared" si="14"/>
        <v>24.3</v>
      </c>
      <c r="G60" s="44">
        <f t="shared" si="15"/>
        <v>429.3</v>
      </c>
      <c r="H60" s="45"/>
      <c r="I60" s="46">
        <v>0</v>
      </c>
      <c r="J60" s="46">
        <f t="shared" si="16"/>
        <v>0</v>
      </c>
      <c r="K60" s="46">
        <v>0</v>
      </c>
      <c r="L60" s="45"/>
      <c r="M60" s="47">
        <f t="shared" si="17"/>
        <v>405</v>
      </c>
      <c r="N60" s="47">
        <f t="shared" si="17"/>
        <v>24.3</v>
      </c>
      <c r="O60" s="47">
        <f t="shared" si="17"/>
        <v>429.3</v>
      </c>
    </row>
    <row r="61" spans="1:15" x14ac:dyDescent="0.25">
      <c r="A61" s="71"/>
      <c r="B61" t="s">
        <v>57</v>
      </c>
      <c r="C61" s="48" t="s">
        <v>58</v>
      </c>
      <c r="D61" s="49">
        <v>58</v>
      </c>
      <c r="E61" s="53">
        <v>520</v>
      </c>
      <c r="F61" s="62">
        <f t="shared" si="14"/>
        <v>31.2</v>
      </c>
      <c r="G61" s="44">
        <f t="shared" si="15"/>
        <v>551.20000000000005</v>
      </c>
      <c r="H61" s="45"/>
      <c r="I61" s="46">
        <v>0</v>
      </c>
      <c r="J61" s="46">
        <f t="shared" si="16"/>
        <v>0</v>
      </c>
      <c r="K61" s="46">
        <v>0</v>
      </c>
      <c r="L61" s="45"/>
      <c r="M61" s="47">
        <f t="shared" si="17"/>
        <v>520</v>
      </c>
      <c r="N61" s="47">
        <f t="shared" si="17"/>
        <v>31.2</v>
      </c>
      <c r="O61" s="47">
        <f t="shared" si="17"/>
        <v>551.20000000000005</v>
      </c>
    </row>
    <row r="62" spans="1:15" x14ac:dyDescent="0.25">
      <c r="A62" s="71"/>
      <c r="B62" t="s">
        <v>59</v>
      </c>
      <c r="C62" s="48" t="s">
        <v>37</v>
      </c>
      <c r="D62" s="49">
        <v>107</v>
      </c>
      <c r="E62" s="53">
        <v>562.26</v>
      </c>
      <c r="F62" s="62">
        <f t="shared" si="14"/>
        <v>33.735599999999998</v>
      </c>
      <c r="G62" s="44">
        <f t="shared" si="15"/>
        <v>595.99559999999997</v>
      </c>
      <c r="H62" s="45"/>
      <c r="I62" s="46">
        <v>0</v>
      </c>
      <c r="J62" s="46">
        <f t="shared" si="16"/>
        <v>0</v>
      </c>
      <c r="K62" s="46">
        <v>0</v>
      </c>
      <c r="L62" s="45"/>
      <c r="M62" s="47">
        <f t="shared" si="17"/>
        <v>562.26</v>
      </c>
      <c r="N62" s="47">
        <f t="shared" si="17"/>
        <v>33.735599999999998</v>
      </c>
      <c r="O62" s="47">
        <f t="shared" si="17"/>
        <v>595.99559999999997</v>
      </c>
    </row>
    <row r="63" spans="1:15" x14ac:dyDescent="0.25">
      <c r="A63" s="71"/>
      <c r="B63" t="s">
        <v>60</v>
      </c>
      <c r="C63" s="48" t="s">
        <v>61</v>
      </c>
      <c r="D63" s="49">
        <v>853</v>
      </c>
      <c r="E63" s="53">
        <v>5660.38</v>
      </c>
      <c r="F63" s="62">
        <f t="shared" si="14"/>
        <v>339.62279999999998</v>
      </c>
      <c r="G63" s="44">
        <f t="shared" si="15"/>
        <v>6000.0028000000002</v>
      </c>
      <c r="H63" s="45"/>
      <c r="I63" s="46">
        <v>0</v>
      </c>
      <c r="J63" s="46">
        <f t="shared" si="16"/>
        <v>0</v>
      </c>
      <c r="K63" s="46">
        <v>0</v>
      </c>
      <c r="L63" s="45"/>
      <c r="M63" s="47">
        <f t="shared" si="17"/>
        <v>5660.38</v>
      </c>
      <c r="N63" s="47">
        <f t="shared" si="17"/>
        <v>339.62279999999998</v>
      </c>
      <c r="O63" s="47">
        <f t="shared" si="17"/>
        <v>6000.0028000000002</v>
      </c>
    </row>
    <row r="64" spans="1:15" x14ac:dyDescent="0.25">
      <c r="A64" s="71"/>
      <c r="B64" t="s">
        <v>62</v>
      </c>
      <c r="C64" s="48" t="s">
        <v>63</v>
      </c>
      <c r="D64" s="49">
        <v>543</v>
      </c>
      <c r="E64" s="53">
        <v>1450</v>
      </c>
      <c r="F64" s="62">
        <f t="shared" si="14"/>
        <v>87</v>
      </c>
      <c r="G64" s="44">
        <f t="shared" si="15"/>
        <v>1537</v>
      </c>
      <c r="H64" s="45"/>
      <c r="I64" s="46">
        <v>0</v>
      </c>
      <c r="J64" s="46">
        <f t="shared" si="16"/>
        <v>0</v>
      </c>
      <c r="K64" s="46">
        <v>0</v>
      </c>
      <c r="L64" s="45"/>
      <c r="M64" s="47">
        <f t="shared" si="17"/>
        <v>1450</v>
      </c>
      <c r="N64" s="47">
        <f t="shared" si="17"/>
        <v>87</v>
      </c>
      <c r="O64" s="47">
        <f t="shared" si="17"/>
        <v>1537</v>
      </c>
    </row>
    <row r="65" spans="2:15" x14ac:dyDescent="0.25">
      <c r="B65" t="s">
        <v>64</v>
      </c>
      <c r="C65" s="48" t="s">
        <v>65</v>
      </c>
      <c r="D65" s="49">
        <v>145</v>
      </c>
      <c r="E65" s="53">
        <v>2200</v>
      </c>
      <c r="F65" s="62">
        <f t="shared" si="14"/>
        <v>132</v>
      </c>
      <c r="G65" s="44">
        <f t="shared" si="15"/>
        <v>2332</v>
      </c>
      <c r="H65" s="45"/>
      <c r="I65" s="46">
        <v>0</v>
      </c>
      <c r="J65" s="46">
        <f t="shared" si="16"/>
        <v>0</v>
      </c>
      <c r="K65" s="46">
        <v>0</v>
      </c>
      <c r="L65" s="45"/>
      <c r="M65" s="47">
        <f t="shared" si="17"/>
        <v>2200</v>
      </c>
      <c r="N65" s="47">
        <f t="shared" si="17"/>
        <v>132</v>
      </c>
      <c r="O65" s="47">
        <f t="shared" si="17"/>
        <v>2332</v>
      </c>
    </row>
    <row r="66" spans="2:15" x14ac:dyDescent="0.25">
      <c r="B66" t="s">
        <v>66</v>
      </c>
      <c r="C66" s="48" t="s">
        <v>67</v>
      </c>
      <c r="D66" s="49">
        <v>19</v>
      </c>
      <c r="E66" s="53">
        <v>2150</v>
      </c>
      <c r="F66" s="62">
        <f t="shared" si="14"/>
        <v>129</v>
      </c>
      <c r="G66" s="44">
        <f t="shared" si="15"/>
        <v>2279</v>
      </c>
      <c r="H66" s="45"/>
      <c r="I66" s="46">
        <v>0</v>
      </c>
      <c r="J66" s="46">
        <f t="shared" si="16"/>
        <v>0</v>
      </c>
      <c r="K66" s="46">
        <v>0</v>
      </c>
      <c r="L66" s="45"/>
      <c r="M66" s="47">
        <f t="shared" si="17"/>
        <v>2150</v>
      </c>
      <c r="N66" s="47">
        <f t="shared" si="17"/>
        <v>129</v>
      </c>
      <c r="O66" s="47">
        <f t="shared" si="17"/>
        <v>2279</v>
      </c>
    </row>
    <row r="67" spans="2:15" x14ac:dyDescent="0.25">
      <c r="B67" t="s">
        <v>68</v>
      </c>
      <c r="C67" s="48" t="s">
        <v>69</v>
      </c>
      <c r="D67" s="49">
        <v>171</v>
      </c>
      <c r="E67" s="53">
        <v>308.49</v>
      </c>
      <c r="F67" s="62">
        <f t="shared" si="14"/>
        <v>18.509399999999999</v>
      </c>
      <c r="G67" s="44">
        <f t="shared" si="15"/>
        <v>326.99940000000004</v>
      </c>
      <c r="H67" s="45"/>
      <c r="I67" s="46">
        <v>0</v>
      </c>
      <c r="J67" s="46">
        <f t="shared" si="16"/>
        <v>0</v>
      </c>
      <c r="K67" s="46">
        <v>0</v>
      </c>
      <c r="L67" s="45"/>
      <c r="M67" s="47">
        <f t="shared" si="17"/>
        <v>308.49</v>
      </c>
      <c r="N67" s="47">
        <f t="shared" si="17"/>
        <v>18.509399999999999</v>
      </c>
      <c r="O67" s="47">
        <f t="shared" si="17"/>
        <v>326.99940000000004</v>
      </c>
    </row>
    <row r="68" spans="2:15" x14ac:dyDescent="0.25">
      <c r="B68" t="s">
        <v>70</v>
      </c>
      <c r="C68" s="48" t="s">
        <v>71</v>
      </c>
      <c r="D68" s="49">
        <v>404</v>
      </c>
      <c r="E68" s="53">
        <v>16037.67</v>
      </c>
      <c r="F68" s="62">
        <f t="shared" si="14"/>
        <v>962.26019999999994</v>
      </c>
      <c r="G68" s="44">
        <f t="shared" si="15"/>
        <v>16999.930199999999</v>
      </c>
      <c r="H68" s="45"/>
      <c r="I68" s="46">
        <v>0</v>
      </c>
      <c r="J68" s="46">
        <f t="shared" si="16"/>
        <v>0</v>
      </c>
      <c r="K68" s="46">
        <v>0</v>
      </c>
      <c r="L68" s="45"/>
      <c r="M68" s="47">
        <f t="shared" si="17"/>
        <v>16037.67</v>
      </c>
      <c r="N68" s="47">
        <f t="shared" si="17"/>
        <v>962.26019999999994</v>
      </c>
      <c r="O68" s="47">
        <f t="shared" si="17"/>
        <v>16999.930199999999</v>
      </c>
    </row>
    <row r="69" spans="2:15" x14ac:dyDescent="0.25">
      <c r="B69" t="s">
        <v>72</v>
      </c>
      <c r="C69" s="48" t="s">
        <v>71</v>
      </c>
      <c r="D69" s="49">
        <v>455</v>
      </c>
      <c r="E69" s="53">
        <v>16037.67</v>
      </c>
      <c r="F69" s="63">
        <f t="shared" si="14"/>
        <v>962.26019999999994</v>
      </c>
      <c r="G69" s="44">
        <f t="shared" si="15"/>
        <v>16999.930199999999</v>
      </c>
      <c r="H69" s="45"/>
      <c r="I69" s="46">
        <v>0</v>
      </c>
      <c r="J69" s="46">
        <f t="shared" si="16"/>
        <v>0</v>
      </c>
      <c r="K69" s="46">
        <v>0</v>
      </c>
      <c r="L69" s="45"/>
      <c r="M69" s="47">
        <f t="shared" si="17"/>
        <v>16037.67</v>
      </c>
      <c r="N69" s="47">
        <f t="shared" si="17"/>
        <v>962.26019999999994</v>
      </c>
      <c r="O69" s="47">
        <f t="shared" si="17"/>
        <v>16999.930199999999</v>
      </c>
    </row>
    <row r="70" spans="2:15" x14ac:dyDescent="0.25">
      <c r="B70" t="s">
        <v>73</v>
      </c>
      <c r="C70" s="48" t="s">
        <v>74</v>
      </c>
      <c r="D70" s="49">
        <v>686</v>
      </c>
      <c r="E70" s="53">
        <v>3769.06</v>
      </c>
      <c r="F70" s="63">
        <f t="shared" si="14"/>
        <v>226.14359999999999</v>
      </c>
      <c r="G70" s="44">
        <f t="shared" si="15"/>
        <v>3995.2035999999998</v>
      </c>
      <c r="H70" s="45"/>
      <c r="I70" s="46">
        <v>0</v>
      </c>
      <c r="J70" s="46">
        <f t="shared" si="16"/>
        <v>0</v>
      </c>
      <c r="K70" s="46">
        <v>0</v>
      </c>
      <c r="L70" s="45"/>
      <c r="M70" s="47">
        <f t="shared" si="17"/>
        <v>3769.06</v>
      </c>
      <c r="N70" s="47">
        <f t="shared" si="17"/>
        <v>226.14359999999999</v>
      </c>
      <c r="O70" s="47">
        <f t="shared" si="17"/>
        <v>3995.2035999999998</v>
      </c>
    </row>
    <row r="71" spans="2:15" x14ac:dyDescent="0.25">
      <c r="B71" t="s">
        <v>57</v>
      </c>
      <c r="C71" s="48" t="s">
        <v>75</v>
      </c>
      <c r="D71" s="49">
        <v>59</v>
      </c>
      <c r="E71" s="53">
        <v>520</v>
      </c>
      <c r="F71" s="62">
        <f t="shared" si="14"/>
        <v>31.2</v>
      </c>
      <c r="G71" s="44">
        <f t="shared" si="15"/>
        <v>551.20000000000005</v>
      </c>
      <c r="H71" s="45"/>
      <c r="I71" s="46">
        <v>0</v>
      </c>
      <c r="J71" s="46">
        <f t="shared" si="16"/>
        <v>0</v>
      </c>
      <c r="K71" s="46">
        <v>0</v>
      </c>
      <c r="L71" s="45"/>
      <c r="M71" s="47">
        <f t="shared" si="17"/>
        <v>520</v>
      </c>
      <c r="N71" s="47">
        <f t="shared" si="17"/>
        <v>31.2</v>
      </c>
      <c r="O71" s="47">
        <f t="shared" si="17"/>
        <v>551.20000000000005</v>
      </c>
    </row>
    <row r="72" spans="2:15" x14ac:dyDescent="0.25">
      <c r="B72" t="s">
        <v>76</v>
      </c>
      <c r="C72" s="48" t="s">
        <v>77</v>
      </c>
      <c r="D72" s="49">
        <v>902</v>
      </c>
      <c r="E72" s="53">
        <v>97.08</v>
      </c>
      <c r="F72" s="62">
        <f t="shared" si="14"/>
        <v>5.8247999999999998</v>
      </c>
      <c r="G72" s="44">
        <f t="shared" si="15"/>
        <v>102.90479999999999</v>
      </c>
      <c r="H72" s="45"/>
      <c r="I72" s="46">
        <v>0</v>
      </c>
      <c r="J72" s="46">
        <f t="shared" si="16"/>
        <v>0</v>
      </c>
      <c r="K72" s="46">
        <v>0</v>
      </c>
      <c r="L72" s="45"/>
      <c r="M72" s="47">
        <f t="shared" si="17"/>
        <v>97.08</v>
      </c>
      <c r="N72" s="47">
        <f t="shared" si="17"/>
        <v>5.8247999999999998</v>
      </c>
      <c r="O72" s="47">
        <f t="shared" si="17"/>
        <v>102.90479999999999</v>
      </c>
    </row>
    <row r="73" spans="2:15" x14ac:dyDescent="0.25">
      <c r="B73" t="s">
        <v>78</v>
      </c>
      <c r="C73" s="48" t="s">
        <v>30</v>
      </c>
      <c r="D73" s="49">
        <v>606</v>
      </c>
      <c r="E73" s="53">
        <v>450</v>
      </c>
      <c r="F73" s="62">
        <f t="shared" si="14"/>
        <v>27</v>
      </c>
      <c r="G73" s="44">
        <f t="shared" si="15"/>
        <v>477</v>
      </c>
      <c r="H73" s="45"/>
      <c r="I73" s="46">
        <v>0</v>
      </c>
      <c r="J73" s="46">
        <f t="shared" si="16"/>
        <v>0</v>
      </c>
      <c r="K73" s="46">
        <v>0</v>
      </c>
      <c r="L73" s="45"/>
      <c r="M73" s="47">
        <f t="shared" si="17"/>
        <v>450</v>
      </c>
      <c r="N73" s="47">
        <f t="shared" si="17"/>
        <v>27</v>
      </c>
      <c r="O73" s="47">
        <f t="shared" si="17"/>
        <v>477</v>
      </c>
    </row>
    <row r="74" spans="2:15" x14ac:dyDescent="0.25">
      <c r="B74" t="s">
        <v>64</v>
      </c>
      <c r="C74" s="48" t="s">
        <v>30</v>
      </c>
      <c r="D74" s="49">
        <v>142</v>
      </c>
      <c r="E74" s="53">
        <v>261.32</v>
      </c>
      <c r="F74" s="62">
        <f t="shared" si="14"/>
        <v>15.6792</v>
      </c>
      <c r="G74" s="44">
        <f t="shared" si="15"/>
        <v>276.99919999999997</v>
      </c>
      <c r="H74" s="45"/>
      <c r="I74" s="46">
        <v>0</v>
      </c>
      <c r="J74" s="46">
        <f t="shared" si="16"/>
        <v>0</v>
      </c>
      <c r="K74" s="46">
        <v>0</v>
      </c>
      <c r="L74" s="45"/>
      <c r="M74" s="47">
        <f t="shared" si="17"/>
        <v>261.32</v>
      </c>
      <c r="N74" s="47">
        <f t="shared" si="17"/>
        <v>15.6792</v>
      </c>
      <c r="O74" s="47">
        <f t="shared" si="17"/>
        <v>276.99919999999997</v>
      </c>
    </row>
    <row r="75" spans="2:15" x14ac:dyDescent="0.25">
      <c r="B75" t="s">
        <v>79</v>
      </c>
      <c r="C75" s="48" t="s">
        <v>80</v>
      </c>
      <c r="D75" s="49">
        <v>676</v>
      </c>
      <c r="E75" s="53">
        <v>1780.17</v>
      </c>
      <c r="F75" s="63">
        <f t="shared" si="14"/>
        <v>106.81019999999999</v>
      </c>
      <c r="G75" s="44">
        <f t="shared" si="15"/>
        <v>1886.9802</v>
      </c>
      <c r="H75" s="45"/>
      <c r="I75" s="46">
        <v>0</v>
      </c>
      <c r="J75" s="46">
        <f t="shared" si="16"/>
        <v>0</v>
      </c>
      <c r="K75" s="46">
        <v>0</v>
      </c>
      <c r="L75" s="45"/>
      <c r="M75" s="47">
        <f t="shared" si="17"/>
        <v>1780.17</v>
      </c>
      <c r="N75" s="47">
        <f t="shared" si="17"/>
        <v>106.81019999999999</v>
      </c>
      <c r="O75" s="47">
        <f t="shared" si="17"/>
        <v>1886.9802</v>
      </c>
    </row>
    <row r="76" spans="2:15" ht="15.75" thickBot="1" x14ac:dyDescent="0.3">
      <c r="C76" s="15" t="s">
        <v>16</v>
      </c>
      <c r="D76" s="57"/>
      <c r="E76" s="58">
        <f t="shared" ref="E76:O76" si="18">SUM(E56:E75)</f>
        <v>74139.19</v>
      </c>
      <c r="F76" s="58">
        <f t="shared" si="18"/>
        <v>4448.3513999999996</v>
      </c>
      <c r="G76" s="58">
        <f t="shared" si="18"/>
        <v>78587.541400000002</v>
      </c>
      <c r="H76" s="58">
        <f t="shared" si="18"/>
        <v>0</v>
      </c>
      <c r="I76" s="58">
        <f t="shared" si="18"/>
        <v>0</v>
      </c>
      <c r="J76" s="58">
        <f t="shared" si="18"/>
        <v>0</v>
      </c>
      <c r="K76" s="58">
        <f t="shared" si="18"/>
        <v>0</v>
      </c>
      <c r="L76" s="58">
        <f t="shared" si="18"/>
        <v>0</v>
      </c>
      <c r="M76" s="58">
        <f t="shared" si="18"/>
        <v>74139.19</v>
      </c>
      <c r="N76" s="58">
        <f t="shared" si="18"/>
        <v>4448.3513999999996</v>
      </c>
      <c r="O76" s="58">
        <f t="shared" si="18"/>
        <v>78587.541400000002</v>
      </c>
    </row>
    <row r="77" spans="2:15" ht="15.75" thickTop="1" x14ac:dyDescent="0.25">
      <c r="C77" s="42"/>
      <c r="D77" s="43"/>
      <c r="E77" s="44"/>
      <c r="F77" s="44"/>
      <c r="G77" s="44"/>
      <c r="H77" s="45"/>
      <c r="I77" s="46"/>
      <c r="J77" s="46"/>
      <c r="K77" s="46"/>
      <c r="L77" s="45"/>
      <c r="M77" s="47"/>
      <c r="N77" s="47"/>
      <c r="O77" s="47"/>
    </row>
    <row r="78" spans="2:15" ht="15.75" thickBot="1" x14ac:dyDescent="0.3">
      <c r="C78" s="15" t="s">
        <v>81</v>
      </c>
      <c r="D78" s="57"/>
      <c r="E78" s="58">
        <f t="shared" ref="E78:O78" si="19">E14+E20+E25+E35+E40+E52+E76</f>
        <v>119231.73849056604</v>
      </c>
      <c r="F78" s="58">
        <f t="shared" si="19"/>
        <v>7153.9043094339604</v>
      </c>
      <c r="G78" s="58">
        <f t="shared" si="19"/>
        <v>126385.6428</v>
      </c>
      <c r="H78" s="58">
        <f t="shared" si="19"/>
        <v>554</v>
      </c>
      <c r="I78" s="58">
        <f t="shared" si="19"/>
        <v>4639.4339622641501</v>
      </c>
      <c r="J78" s="58">
        <f t="shared" si="19"/>
        <v>278.3660377358492</v>
      </c>
      <c r="K78" s="58">
        <f t="shared" si="19"/>
        <v>4917.8</v>
      </c>
      <c r="L78" s="58">
        <f t="shared" si="19"/>
        <v>0</v>
      </c>
      <c r="M78" s="58">
        <f t="shared" si="19"/>
        <v>114592.30452830189</v>
      </c>
      <c r="N78" s="58">
        <f t="shared" si="19"/>
        <v>6875.5382716981112</v>
      </c>
      <c r="O78" s="58">
        <f t="shared" si="19"/>
        <v>121467.84280000001</v>
      </c>
    </row>
    <row r="79" spans="2:15" ht="15.75" thickTop="1" x14ac:dyDescent="0.25">
      <c r="C79" s="42"/>
      <c r="D79" s="43"/>
      <c r="E79" s="44"/>
      <c r="F79" s="44"/>
      <c r="G79" s="44"/>
      <c r="H79" s="45"/>
      <c r="I79" s="46"/>
      <c r="J79" s="46"/>
      <c r="K79" s="46"/>
      <c r="L79" s="45"/>
      <c r="M79" s="47"/>
      <c r="N79" s="47"/>
      <c r="O79" s="47"/>
    </row>
    <row r="80" spans="2:15" ht="15.75" thickBot="1" x14ac:dyDescent="0.3">
      <c r="C80" s="64" t="s">
        <v>82</v>
      </c>
      <c r="D80" s="24"/>
      <c r="E80" s="65">
        <f>J78</f>
        <v>278.3660377358492</v>
      </c>
    </row>
    <row r="81" spans="3:12" s="2" customFormat="1" ht="15.75" thickTop="1" x14ac:dyDescent="0.25">
      <c r="C81" s="66"/>
      <c r="D81" s="67"/>
      <c r="E81" s="47"/>
      <c r="H81" s="3"/>
      <c r="L81" s="3"/>
    </row>
    <row r="82" spans="3:12" x14ac:dyDescent="0.25">
      <c r="C82" t="s">
        <v>83</v>
      </c>
      <c r="E82" s="68">
        <f>F76</f>
        <v>4448.3513999999996</v>
      </c>
    </row>
  </sheetData>
  <mergeCells count="13">
    <mergeCell ref="C5:O5"/>
    <mergeCell ref="C6:O6"/>
    <mergeCell ref="C8:O8"/>
    <mergeCell ref="E10:G10"/>
    <mergeCell ref="I10:K10"/>
    <mergeCell ref="M10:O10"/>
    <mergeCell ref="A59:A64"/>
    <mergeCell ref="C28:O28"/>
    <mergeCell ref="E30:G30"/>
    <mergeCell ref="I30:K30"/>
    <mergeCell ref="M30:O30"/>
    <mergeCell ref="I31:K31"/>
    <mergeCell ref="A45:A51"/>
  </mergeCells>
  <pageMargins left="0.7" right="0.7" top="0.5" bottom="0.75" header="0.3" footer="0.3"/>
  <pageSetup paperSize="9" scale="52" orientation="landscape" r:id="rId1"/>
  <rowBreaks count="1" manualBreakCount="1">
    <brk id="54" max="1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1"/>
  <sheetViews>
    <sheetView tabSelected="1" view="pageBreakPreview" topLeftCell="D55" zoomScale="90" zoomScaleNormal="90" zoomScaleSheetLayoutView="90" workbookViewId="0">
      <selection activeCell="J20" sqref="J20"/>
    </sheetView>
  </sheetViews>
  <sheetFormatPr defaultRowHeight="15" x14ac:dyDescent="0.25"/>
  <cols>
    <col min="1" max="1" width="14.5703125" customWidth="1"/>
    <col min="2" max="2" width="11.7109375" customWidth="1"/>
    <col min="3" max="3" width="48.7109375" customWidth="1"/>
    <col min="4" max="4" width="14.7109375" style="1" customWidth="1"/>
    <col min="5" max="5" width="18" customWidth="1"/>
    <col min="6" max="6" width="18.7109375" customWidth="1"/>
    <col min="7" max="7" width="16.42578125" customWidth="1"/>
    <col min="8" max="8" width="0.7109375" style="3" customWidth="1"/>
    <col min="9" max="11" width="18" customWidth="1"/>
    <col min="12" max="12" width="0.85546875" style="3" customWidth="1"/>
    <col min="13" max="13" width="18" customWidth="1"/>
    <col min="14" max="15" width="17.85546875" customWidth="1"/>
  </cols>
  <sheetData>
    <row r="1" spans="1:15" x14ac:dyDescent="0.25">
      <c r="G1" s="2"/>
      <c r="H1" s="2"/>
      <c r="I1" s="2"/>
      <c r="J1" s="2"/>
      <c r="K1" s="2"/>
      <c r="L1" s="2"/>
      <c r="M1" s="2"/>
    </row>
    <row r="2" spans="1:15" x14ac:dyDescent="0.25">
      <c r="G2" s="2"/>
      <c r="H2" s="2"/>
      <c r="I2" s="2"/>
      <c r="J2" s="2"/>
      <c r="K2" s="2"/>
      <c r="L2" s="2"/>
      <c r="M2" s="2"/>
    </row>
    <row r="3" spans="1:15" x14ac:dyDescent="0.25">
      <c r="G3" s="2"/>
      <c r="H3" s="2"/>
      <c r="I3" s="2"/>
      <c r="J3" s="2"/>
      <c r="K3" s="2"/>
      <c r="L3" s="2"/>
      <c r="M3" s="2"/>
    </row>
    <row r="4" spans="1:15" x14ac:dyDescent="0.25">
      <c r="G4" s="2"/>
      <c r="H4" s="2"/>
      <c r="I4" s="2"/>
      <c r="J4" s="2"/>
      <c r="K4" s="2"/>
      <c r="L4" s="2"/>
      <c r="M4" s="2"/>
    </row>
    <row r="5" spans="1:15" x14ac:dyDescent="0.25">
      <c r="C5" s="77" t="s">
        <v>0</v>
      </c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</row>
    <row r="6" spans="1:15" x14ac:dyDescent="0.25">
      <c r="C6" s="77" t="s">
        <v>1</v>
      </c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</row>
    <row r="7" spans="1:15" x14ac:dyDescent="0.25">
      <c r="G7" s="2"/>
      <c r="H7" s="2"/>
      <c r="I7" s="2"/>
      <c r="J7" s="2"/>
      <c r="K7" s="2"/>
      <c r="L7" s="2"/>
      <c r="M7" s="2"/>
    </row>
    <row r="8" spans="1:15" x14ac:dyDescent="0.25">
      <c r="C8" s="78" t="s">
        <v>2</v>
      </c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</row>
    <row r="9" spans="1:15" x14ac:dyDescent="0.25">
      <c r="C9" t="s">
        <v>3</v>
      </c>
    </row>
    <row r="10" spans="1:15" x14ac:dyDescent="0.25">
      <c r="A10" s="4" t="s">
        <v>4</v>
      </c>
      <c r="B10" s="4"/>
      <c r="D10" s="1" t="s">
        <v>5</v>
      </c>
      <c r="E10" s="73" t="s">
        <v>6</v>
      </c>
      <c r="F10" s="73"/>
      <c r="G10" s="73"/>
      <c r="I10" s="74" t="s">
        <v>7</v>
      </c>
      <c r="J10" s="74"/>
      <c r="K10" s="74"/>
      <c r="M10" s="75" t="s">
        <v>8</v>
      </c>
      <c r="N10" s="75"/>
      <c r="O10" s="75"/>
    </row>
    <row r="11" spans="1:15" x14ac:dyDescent="0.25">
      <c r="A11" s="5" t="s">
        <v>9</v>
      </c>
      <c r="B11" s="5"/>
      <c r="E11" s="6" t="s">
        <v>10</v>
      </c>
      <c r="F11" s="6" t="s">
        <v>11</v>
      </c>
      <c r="G11" s="6" t="s">
        <v>12</v>
      </c>
      <c r="H11" s="7"/>
      <c r="I11" s="6" t="s">
        <v>10</v>
      </c>
      <c r="J11" s="6" t="s">
        <v>11</v>
      </c>
      <c r="K11" s="6" t="s">
        <v>12</v>
      </c>
      <c r="M11" s="6" t="s">
        <v>10</v>
      </c>
      <c r="N11" s="6" t="s">
        <v>11</v>
      </c>
      <c r="O11" s="6" t="s">
        <v>12</v>
      </c>
    </row>
    <row r="12" spans="1:15" x14ac:dyDescent="0.25">
      <c r="A12" t="s">
        <v>14</v>
      </c>
      <c r="C12" t="s">
        <v>15</v>
      </c>
      <c r="D12" s="11">
        <v>219</v>
      </c>
      <c r="E12" s="8">
        <v>906.60377358490575</v>
      </c>
      <c r="F12" s="8">
        <v>54.396226415094247</v>
      </c>
      <c r="G12" s="8">
        <v>961</v>
      </c>
      <c r="H12" s="12"/>
      <c r="I12" s="13">
        <f>K12/1.06</f>
        <v>0</v>
      </c>
      <c r="J12" s="13">
        <f>K12-I12</f>
        <v>0</v>
      </c>
      <c r="K12" s="8">
        <v>0</v>
      </c>
      <c r="L12" s="2"/>
      <c r="M12" s="14">
        <f t="shared" ref="M12:O12" si="0">E12-I12</f>
        <v>906.60377358490575</v>
      </c>
      <c r="N12" s="14">
        <f t="shared" si="0"/>
        <v>54.396226415094247</v>
      </c>
      <c r="O12" s="79">
        <f t="shared" si="0"/>
        <v>961</v>
      </c>
    </row>
    <row r="13" spans="1:15" ht="15.75" thickBot="1" x14ac:dyDescent="0.3">
      <c r="C13" s="15" t="s">
        <v>16</v>
      </c>
      <c r="D13" s="16"/>
      <c r="E13" s="17">
        <f>SUM(E12:E12)</f>
        <v>906.60377358490575</v>
      </c>
      <c r="F13" s="17">
        <f t="shared" ref="F13:O13" si="1">SUM(F12:F12)</f>
        <v>54.396226415094247</v>
      </c>
      <c r="G13" s="17">
        <f t="shared" si="1"/>
        <v>961</v>
      </c>
      <c r="H13" s="17">
        <f t="shared" si="1"/>
        <v>0</v>
      </c>
      <c r="I13" s="17">
        <f t="shared" si="1"/>
        <v>0</v>
      </c>
      <c r="J13" s="17">
        <f t="shared" si="1"/>
        <v>0</v>
      </c>
      <c r="K13" s="17">
        <f t="shared" si="1"/>
        <v>0</v>
      </c>
      <c r="L13" s="17">
        <f t="shared" si="1"/>
        <v>0</v>
      </c>
      <c r="M13" s="17">
        <f t="shared" si="1"/>
        <v>906.60377358490575</v>
      </c>
      <c r="N13" s="17">
        <f t="shared" si="1"/>
        <v>54.396226415094247</v>
      </c>
      <c r="O13" s="17">
        <f t="shared" si="1"/>
        <v>961</v>
      </c>
    </row>
    <row r="14" spans="1:15" ht="15.75" thickTop="1" x14ac:dyDescent="0.25"/>
    <row r="15" spans="1:15" x14ac:dyDescent="0.25">
      <c r="A15" s="4" t="s">
        <v>17</v>
      </c>
      <c r="B15" s="4"/>
    </row>
    <row r="16" spans="1:15" x14ac:dyDescent="0.25">
      <c r="A16" t="s">
        <v>18</v>
      </c>
      <c r="C16" t="s">
        <v>19</v>
      </c>
      <c r="D16" s="11">
        <v>316</v>
      </c>
      <c r="E16" s="8">
        <v>1600</v>
      </c>
      <c r="F16" s="8">
        <f>E16*0.06</f>
        <v>96</v>
      </c>
      <c r="G16" s="8">
        <f>SUM(E16+F16)</f>
        <v>1696</v>
      </c>
      <c r="I16" s="9">
        <f>K16/1.06</f>
        <v>0</v>
      </c>
      <c r="J16" s="9">
        <f>K16-I16</f>
        <v>0</v>
      </c>
      <c r="K16" s="9">
        <v>0</v>
      </c>
      <c r="M16" s="8">
        <f>E16-I16</f>
        <v>1600</v>
      </c>
      <c r="N16" s="8">
        <f>F16-J16</f>
        <v>96</v>
      </c>
      <c r="O16" s="70">
        <f>G16-K16</f>
        <v>1696</v>
      </c>
    </row>
    <row r="17" spans="1:15" x14ac:dyDescent="0.25">
      <c r="A17" t="s">
        <v>20</v>
      </c>
      <c r="C17" t="s">
        <v>21</v>
      </c>
      <c r="D17" s="11">
        <v>399</v>
      </c>
      <c r="E17" s="8">
        <v>1650</v>
      </c>
      <c r="F17" s="8">
        <f>E17*0.06</f>
        <v>99</v>
      </c>
      <c r="G17" s="8">
        <f>SUM(E17+F17)</f>
        <v>1749</v>
      </c>
      <c r="I17" s="9">
        <f t="shared" ref="I17" si="2">K17/1.06</f>
        <v>0</v>
      </c>
      <c r="J17" s="9">
        <f t="shared" ref="J17" si="3">K17-I17</f>
        <v>0</v>
      </c>
      <c r="K17" s="9">
        <v>0</v>
      </c>
      <c r="M17" s="8">
        <f t="shared" ref="M17:O17" si="4">E17-I17</f>
        <v>1650</v>
      </c>
      <c r="N17" s="8">
        <f t="shared" si="4"/>
        <v>99</v>
      </c>
      <c r="O17" s="70">
        <f t="shared" si="4"/>
        <v>1749</v>
      </c>
    </row>
    <row r="18" spans="1:15" ht="15.75" thickBot="1" x14ac:dyDescent="0.3">
      <c r="C18" s="15" t="s">
        <v>16</v>
      </c>
      <c r="D18" s="16"/>
      <c r="E18" s="22">
        <f>SUM(E16:E17)</f>
        <v>3250</v>
      </c>
      <c r="F18" s="22">
        <f>SUM(F16:F17)</f>
        <v>195</v>
      </c>
      <c r="G18" s="22">
        <f>SUM(E18:F18)</f>
        <v>3445</v>
      </c>
      <c r="H18" s="19"/>
      <c r="I18" s="22">
        <f>SUM(I16:I17)</f>
        <v>0</v>
      </c>
      <c r="J18" s="22">
        <f>SUM(J16:J17)</f>
        <v>0</v>
      </c>
      <c r="K18" s="22">
        <f>SUM(K16:K17)</f>
        <v>0</v>
      </c>
      <c r="L18" s="19"/>
      <c r="M18" s="17">
        <f>SUM(M16:M17)</f>
        <v>3250</v>
      </c>
      <c r="N18" s="17">
        <f>SUM(N16:N17)</f>
        <v>195</v>
      </c>
      <c r="O18" s="17">
        <f>SUM(M18:N18)</f>
        <v>3445</v>
      </c>
    </row>
    <row r="19" spans="1:15" ht="15.75" thickTop="1" x14ac:dyDescent="0.25">
      <c r="C19" s="23"/>
      <c r="D19" s="24"/>
      <c r="E19" s="25"/>
      <c r="F19" s="25"/>
      <c r="G19" s="25"/>
      <c r="I19" s="26"/>
      <c r="J19" s="26"/>
      <c r="K19" s="26"/>
      <c r="M19" s="27"/>
      <c r="N19" s="27"/>
      <c r="O19" s="27"/>
    </row>
    <row r="20" spans="1:15" x14ac:dyDescent="0.25">
      <c r="A20" s="28" t="s">
        <v>23</v>
      </c>
      <c r="B20" s="28"/>
      <c r="C20" s="23"/>
      <c r="D20" s="24"/>
      <c r="E20" s="25"/>
      <c r="F20" s="25"/>
      <c r="G20" s="25"/>
      <c r="I20" s="26"/>
      <c r="J20" s="26"/>
      <c r="K20" s="26"/>
      <c r="M20" s="27"/>
      <c r="N20" s="27"/>
      <c r="O20" s="27"/>
    </row>
    <row r="21" spans="1:15" x14ac:dyDescent="0.25">
      <c r="A21" t="s">
        <v>24</v>
      </c>
      <c r="D21" s="11"/>
      <c r="E21" s="29"/>
      <c r="F21" s="29"/>
      <c r="G21" s="29"/>
      <c r="H21" s="30"/>
      <c r="I21" s="31"/>
      <c r="J21" s="31"/>
      <c r="K21" s="31"/>
      <c r="M21" s="9"/>
      <c r="N21" s="9"/>
      <c r="O21" s="9"/>
    </row>
    <row r="22" spans="1:15" ht="15" customHeight="1" x14ac:dyDescent="0.25">
      <c r="A22" t="s">
        <v>25</v>
      </c>
      <c r="C22" t="s">
        <v>26</v>
      </c>
      <c r="D22" s="11">
        <v>565</v>
      </c>
      <c r="E22" s="29">
        <f>(G22*100)/106</f>
        <v>21296.226415094341</v>
      </c>
      <c r="F22" s="29">
        <f>G22-E22</f>
        <v>1277.7735849056589</v>
      </c>
      <c r="G22" s="29">
        <v>22574</v>
      </c>
      <c r="H22" s="30"/>
      <c r="I22" s="31">
        <f>K22/1.06</f>
        <v>21296.226415094337</v>
      </c>
      <c r="J22" s="31">
        <f>K22-I22</f>
        <v>1277.7735849056626</v>
      </c>
      <c r="K22" s="31">
        <v>22574</v>
      </c>
      <c r="M22" s="9">
        <f>E22-I22</f>
        <v>0</v>
      </c>
      <c r="N22" s="9">
        <f>F22-J22</f>
        <v>-3.637978807091713E-12</v>
      </c>
      <c r="O22" s="83">
        <f>G22-K22</f>
        <v>0</v>
      </c>
    </row>
    <row r="23" spans="1:15" ht="15.75" thickBot="1" x14ac:dyDescent="0.3">
      <c r="C23" s="15" t="s">
        <v>16</v>
      </c>
      <c r="D23" s="16"/>
      <c r="E23" s="22">
        <f>SUM(E21:E22)</f>
        <v>21296.226415094341</v>
      </c>
      <c r="F23" s="22">
        <f>SUM(F21:F22)</f>
        <v>1277.7735849056589</v>
      </c>
      <c r="G23" s="22">
        <f>SUM(G21:G22)</f>
        <v>22574</v>
      </c>
      <c r="H23" s="22"/>
      <c r="I23" s="32">
        <f>SUM(I21:I22)</f>
        <v>21296.226415094337</v>
      </c>
      <c r="J23" s="32">
        <f>SUM(J21:J22)</f>
        <v>1277.7735849056626</v>
      </c>
      <c r="K23" s="32">
        <f>SUM(I23:J23)</f>
        <v>22574</v>
      </c>
      <c r="L23" s="18"/>
      <c r="M23" s="33">
        <f>SUM(M21:M22)</f>
        <v>0</v>
      </c>
      <c r="N23" s="33">
        <f>SUM(N21:N22)</f>
        <v>-3.637978807091713E-12</v>
      </c>
      <c r="O23" s="33">
        <f>SUM(O21:O22)</f>
        <v>0</v>
      </c>
    </row>
    <row r="24" spans="1:15" ht="16.5" thickTop="1" x14ac:dyDescent="0.25">
      <c r="C24" s="34"/>
      <c r="D24" s="35"/>
      <c r="E24" s="25"/>
      <c r="F24" s="25"/>
      <c r="G24" s="25"/>
      <c r="H24" s="30"/>
      <c r="I24" s="26"/>
      <c r="J24" s="26"/>
      <c r="K24" s="26"/>
      <c r="M24" s="27"/>
      <c r="N24" s="27"/>
      <c r="O24" s="27"/>
    </row>
    <row r="25" spans="1:15" ht="15.75" customHeight="1" x14ac:dyDescent="0.25"/>
    <row r="26" spans="1:15" x14ac:dyDescent="0.25">
      <c r="C26" s="72" t="s">
        <v>27</v>
      </c>
      <c r="D26" s="72"/>
      <c r="E26" s="72"/>
      <c r="F26" s="72"/>
      <c r="G26" s="72"/>
      <c r="H26" s="72"/>
      <c r="I26" s="72"/>
      <c r="J26" s="72"/>
      <c r="K26" s="72"/>
      <c r="L26" s="72"/>
      <c r="M26" s="72"/>
      <c r="N26" s="72"/>
      <c r="O26" s="72"/>
    </row>
    <row r="27" spans="1:15" x14ac:dyDescent="0.25">
      <c r="C27" t="s">
        <v>3</v>
      </c>
    </row>
    <row r="28" spans="1:15" x14ac:dyDescent="0.25">
      <c r="A28" s="4"/>
      <c r="B28" s="4"/>
      <c r="E28" s="73" t="s">
        <v>6</v>
      </c>
      <c r="F28" s="73"/>
      <c r="G28" s="73"/>
      <c r="I28" s="74" t="s">
        <v>7</v>
      </c>
      <c r="J28" s="74"/>
      <c r="K28" s="74"/>
      <c r="M28" s="75" t="s">
        <v>8</v>
      </c>
      <c r="N28" s="75"/>
      <c r="O28" s="75"/>
    </row>
    <row r="29" spans="1:15" x14ac:dyDescent="0.25">
      <c r="A29" s="4" t="s">
        <v>17</v>
      </c>
      <c r="B29" s="4"/>
      <c r="E29" s="29"/>
      <c r="F29" s="29"/>
      <c r="G29" s="29"/>
      <c r="I29" s="76"/>
      <c r="J29" s="76"/>
      <c r="K29" s="76"/>
      <c r="M29" s="29"/>
      <c r="N29" s="29"/>
      <c r="O29" s="29"/>
    </row>
    <row r="30" spans="1:15" x14ac:dyDescent="0.25">
      <c r="A30" t="s">
        <v>18</v>
      </c>
      <c r="D30" s="11"/>
      <c r="E30" s="29"/>
      <c r="F30" s="29"/>
      <c r="G30" s="29"/>
      <c r="I30" s="36"/>
      <c r="J30" s="8"/>
      <c r="K30" s="8"/>
      <c r="M30" s="29"/>
      <c r="N30" s="29"/>
      <c r="O30" s="29"/>
    </row>
    <row r="31" spans="1:15" x14ac:dyDescent="0.25">
      <c r="A31" t="s">
        <v>20</v>
      </c>
      <c r="C31" t="s">
        <v>28</v>
      </c>
      <c r="D31" s="11">
        <v>405</v>
      </c>
      <c r="E31" s="29">
        <v>1150</v>
      </c>
      <c r="F31" s="29">
        <f>E31*0.06</f>
        <v>69</v>
      </c>
      <c r="G31" s="29">
        <f>SUM(E31+F31)</f>
        <v>1219</v>
      </c>
      <c r="I31" s="37">
        <f>K31/1.06</f>
        <v>0</v>
      </c>
      <c r="J31" s="8">
        <f>K31-I31</f>
        <v>0</v>
      </c>
      <c r="K31" s="8">
        <v>0</v>
      </c>
      <c r="M31" s="8">
        <f t="shared" ref="M31:O32" si="5">E31-I31</f>
        <v>1150</v>
      </c>
      <c r="N31" s="8">
        <f t="shared" si="5"/>
        <v>69</v>
      </c>
      <c r="O31" s="70">
        <f t="shared" si="5"/>
        <v>1219</v>
      </c>
    </row>
    <row r="32" spans="1:15" x14ac:dyDescent="0.25">
      <c r="C32" t="s">
        <v>29</v>
      </c>
      <c r="D32" s="11">
        <v>409</v>
      </c>
      <c r="E32" s="29">
        <v>1433.9622641509434</v>
      </c>
      <c r="F32" s="29">
        <v>86.037735849056617</v>
      </c>
      <c r="G32" s="29">
        <v>1520</v>
      </c>
      <c r="I32" s="9">
        <f>K32/1.06</f>
        <v>0</v>
      </c>
      <c r="J32" s="38">
        <f>K32-I32</f>
        <v>0</v>
      </c>
      <c r="K32" s="21">
        <v>0</v>
      </c>
      <c r="M32" s="8">
        <f t="shared" si="5"/>
        <v>1433.9622641509434</v>
      </c>
      <c r="N32" s="8">
        <f t="shared" si="5"/>
        <v>86.037735849056617</v>
      </c>
      <c r="O32" s="70">
        <f t="shared" si="5"/>
        <v>1520</v>
      </c>
    </row>
    <row r="33" spans="1:16" ht="15.75" thickBot="1" x14ac:dyDescent="0.3">
      <c r="C33" s="15" t="s">
        <v>16</v>
      </c>
      <c r="D33" s="16"/>
      <c r="E33" s="17">
        <f>SUM(E30:E32)</f>
        <v>2583.9622641509432</v>
      </c>
      <c r="F33" s="17">
        <f>SUM(F30:F32)</f>
        <v>155.03773584905662</v>
      </c>
      <c r="G33" s="17">
        <f>SUM(E33:F33)</f>
        <v>2739</v>
      </c>
      <c r="H33" s="19"/>
      <c r="I33" s="22">
        <f>SUM(I29:I32)</f>
        <v>0</v>
      </c>
      <c r="J33" s="22">
        <f>SUM(J29:J32)</f>
        <v>0</v>
      </c>
      <c r="K33" s="22">
        <f>SUM(K29:K32)</f>
        <v>0</v>
      </c>
      <c r="L33" s="19"/>
      <c r="M33" s="17">
        <f>SUM(M30:M32)</f>
        <v>2583.9622641509432</v>
      </c>
      <c r="N33" s="17">
        <f>SUM(N30:N32)</f>
        <v>155.03773584905662</v>
      </c>
      <c r="O33" s="17">
        <f>SUM(M33:N33)</f>
        <v>2739</v>
      </c>
    </row>
    <row r="34" spans="1:16" ht="15.75" thickTop="1" x14ac:dyDescent="0.25">
      <c r="C34" s="23"/>
      <c r="D34" s="24"/>
      <c r="E34" s="27"/>
      <c r="F34" s="27"/>
      <c r="G34" s="27"/>
      <c r="I34" s="26"/>
      <c r="J34" s="26"/>
      <c r="K34" s="26"/>
      <c r="M34" s="27"/>
      <c r="N34" s="27"/>
      <c r="O34" s="27"/>
    </row>
    <row r="35" spans="1:16" x14ac:dyDescent="0.25">
      <c r="A35" s="28" t="s">
        <v>23</v>
      </c>
      <c r="B35" s="28"/>
      <c r="C35" s="23"/>
      <c r="D35" s="24"/>
      <c r="E35" s="27"/>
      <c r="F35" s="27"/>
      <c r="G35" s="27"/>
      <c r="I35" s="26"/>
      <c r="J35" s="26"/>
      <c r="K35" s="26"/>
      <c r="M35" s="27"/>
      <c r="N35" s="27"/>
      <c r="O35" s="27"/>
    </row>
    <row r="36" spans="1:16" x14ac:dyDescent="0.25">
      <c r="A36" t="s">
        <v>24</v>
      </c>
      <c r="C36" s="23"/>
      <c r="D36" s="24"/>
      <c r="E36" s="27"/>
      <c r="F36" s="27"/>
      <c r="G36" s="27"/>
      <c r="I36" s="26"/>
      <c r="J36" s="26"/>
      <c r="K36" s="26"/>
      <c r="M36" s="27"/>
      <c r="N36" s="27"/>
      <c r="O36" s="27"/>
    </row>
    <row r="37" spans="1:16" x14ac:dyDescent="0.25">
      <c r="A37" t="s">
        <v>25</v>
      </c>
      <c r="C37" t="s">
        <v>30</v>
      </c>
      <c r="D37" s="11">
        <v>606</v>
      </c>
      <c r="E37" s="27">
        <f>(G37*100)/106</f>
        <v>261.32075471698113</v>
      </c>
      <c r="F37" s="27">
        <f>G37-E37</f>
        <v>15.679245283018872</v>
      </c>
      <c r="G37" s="27">
        <v>277</v>
      </c>
      <c r="H37" s="39"/>
      <c r="I37" s="21">
        <f>K37/1.06</f>
        <v>261.32075471698113</v>
      </c>
      <c r="J37" s="21">
        <f>K37-I37</f>
        <v>15.679245283018872</v>
      </c>
      <c r="K37" s="21">
        <v>277</v>
      </c>
      <c r="M37" s="40">
        <f>E37-I37</f>
        <v>0</v>
      </c>
      <c r="N37" s="40">
        <f>F37-J37</f>
        <v>0</v>
      </c>
      <c r="O37" s="82">
        <f>G37-K37</f>
        <v>0</v>
      </c>
    </row>
    <row r="38" spans="1:16" ht="15.75" thickBot="1" x14ac:dyDescent="0.3">
      <c r="C38" s="15" t="s">
        <v>16</v>
      </c>
      <c r="D38" s="16"/>
      <c r="E38" s="17">
        <f>SUM(E37:E37)</f>
        <v>261.32075471698113</v>
      </c>
      <c r="F38" s="17">
        <f>SUM(F37:F37)</f>
        <v>15.679245283018872</v>
      </c>
      <c r="G38" s="17">
        <f>SUM(G37:G37)</f>
        <v>277</v>
      </c>
      <c r="H38" s="41">
        <f>SUM(E38:G38)</f>
        <v>554</v>
      </c>
      <c r="I38" s="33">
        <f>SUM(I37:I37)</f>
        <v>261.32075471698113</v>
      </c>
      <c r="J38" s="33">
        <f>SUM(J37:J37)</f>
        <v>15.679245283018872</v>
      </c>
      <c r="K38" s="33">
        <f>SUM(K37:K37)</f>
        <v>277</v>
      </c>
      <c r="L38" s="18"/>
      <c r="M38" s="17">
        <f>SUM(M37:M37)</f>
        <v>0</v>
      </c>
      <c r="N38" s="17">
        <f>SUM(N37:N37)</f>
        <v>0</v>
      </c>
      <c r="O38" s="17">
        <f>SUM(M38:N38)</f>
        <v>0</v>
      </c>
    </row>
    <row r="39" spans="1:16" ht="15.75" thickTop="1" x14ac:dyDescent="0.25">
      <c r="C39" s="23"/>
      <c r="D39" s="24"/>
      <c r="E39" s="27"/>
      <c r="F39" s="27"/>
      <c r="G39" s="27"/>
      <c r="I39" s="26"/>
      <c r="J39" s="26"/>
      <c r="K39" s="26"/>
      <c r="M39" s="27"/>
      <c r="N39" s="27"/>
      <c r="O39" s="27"/>
    </row>
    <row r="40" spans="1:16" x14ac:dyDescent="0.25">
      <c r="A40" t="s">
        <v>31</v>
      </c>
      <c r="C40" s="42"/>
      <c r="D40" s="43"/>
      <c r="E40" s="44"/>
      <c r="F40" s="44"/>
      <c r="G40" s="44"/>
      <c r="H40" s="45"/>
      <c r="I40" s="46"/>
      <c r="J40" s="46"/>
      <c r="K40" s="46"/>
      <c r="L40" s="45"/>
      <c r="M40" s="47"/>
      <c r="N40" s="47"/>
      <c r="O40" s="47"/>
    </row>
    <row r="41" spans="1:16" x14ac:dyDescent="0.25">
      <c r="A41" t="s">
        <v>32</v>
      </c>
      <c r="C41" s="48" t="s">
        <v>33</v>
      </c>
      <c r="D41" s="49">
        <v>761</v>
      </c>
      <c r="E41" s="44">
        <v>2542.1698113207549</v>
      </c>
      <c r="F41" s="44">
        <v>152.53018867924527</v>
      </c>
      <c r="G41" s="44">
        <v>2694.7</v>
      </c>
      <c r="H41" s="45"/>
      <c r="I41" s="50">
        <f>K41/1.06</f>
        <v>0</v>
      </c>
      <c r="J41" s="50">
        <f>K41-I41</f>
        <v>0</v>
      </c>
      <c r="K41" s="50">
        <v>0</v>
      </c>
      <c r="L41" s="45"/>
      <c r="M41" s="47">
        <f>E41-I41</f>
        <v>2542.1698113207549</v>
      </c>
      <c r="N41" s="47">
        <f>F41-J41</f>
        <v>152.53018867924527</v>
      </c>
      <c r="O41" s="80">
        <f>G41-K41</f>
        <v>2694.7</v>
      </c>
    </row>
    <row r="42" spans="1:16" x14ac:dyDescent="0.25">
      <c r="A42" t="s">
        <v>34</v>
      </c>
      <c r="C42" s="48" t="s">
        <v>35</v>
      </c>
      <c r="D42" s="49">
        <v>741</v>
      </c>
      <c r="E42" s="44">
        <v>329.24528301886789</v>
      </c>
      <c r="F42" s="44">
        <v>19.754716981132091</v>
      </c>
      <c r="G42" s="44">
        <v>349</v>
      </c>
      <c r="H42" s="45"/>
      <c r="I42" s="50">
        <f t="shared" ref="I42:I49" si="6">K42/1.06</f>
        <v>0</v>
      </c>
      <c r="J42" s="50">
        <f t="shared" ref="J42:J49" si="7">K42-I42</f>
        <v>0</v>
      </c>
      <c r="K42" s="50">
        <v>0</v>
      </c>
      <c r="L42" s="45"/>
      <c r="M42" s="47">
        <f t="shared" ref="M42:O49" si="8">E42-I42</f>
        <v>329.24528301886789</v>
      </c>
      <c r="N42" s="47">
        <f t="shared" si="8"/>
        <v>19.754716981132091</v>
      </c>
      <c r="O42" s="81">
        <f t="shared" si="8"/>
        <v>349</v>
      </c>
      <c r="P42">
        <v>466</v>
      </c>
    </row>
    <row r="43" spans="1:16" s="56" customFormat="1" ht="17.25" customHeight="1" x14ac:dyDescent="0.25">
      <c r="A43" s="71" t="s">
        <v>36</v>
      </c>
      <c r="B43" s="51"/>
      <c r="C43" s="52" t="s">
        <v>37</v>
      </c>
      <c r="D43" s="49">
        <v>744</v>
      </c>
      <c r="E43" s="53">
        <v>873.58490566037744</v>
      </c>
      <c r="F43" s="53">
        <v>52.415094339622613</v>
      </c>
      <c r="G43" s="53">
        <v>926</v>
      </c>
      <c r="H43" s="54"/>
      <c r="I43" s="55">
        <f t="shared" si="6"/>
        <v>0</v>
      </c>
      <c r="J43" s="55">
        <f t="shared" si="7"/>
        <v>0</v>
      </c>
      <c r="K43" s="55">
        <v>0</v>
      </c>
      <c r="L43" s="54"/>
      <c r="M43" s="47">
        <f t="shared" si="8"/>
        <v>873.58490566037744</v>
      </c>
      <c r="N43" s="47">
        <f t="shared" si="8"/>
        <v>52.415094339622613</v>
      </c>
      <c r="O43" s="81">
        <f t="shared" si="8"/>
        <v>926</v>
      </c>
      <c r="P43" s="56">
        <v>1236.0999999999999</v>
      </c>
    </row>
    <row r="44" spans="1:16" x14ac:dyDescent="0.25">
      <c r="A44" s="71"/>
      <c r="B44" s="51"/>
      <c r="C44" s="48" t="s">
        <v>38</v>
      </c>
      <c r="D44" s="49">
        <v>746</v>
      </c>
      <c r="E44" s="44">
        <v>1950</v>
      </c>
      <c r="F44" s="44">
        <f t="shared" ref="F44:F49" si="9">E44*0.06</f>
        <v>117</v>
      </c>
      <c r="G44" s="44">
        <f t="shared" ref="G44:G49" si="10">SUM(E44:F44)</f>
        <v>2067</v>
      </c>
      <c r="H44" s="45"/>
      <c r="I44" s="50">
        <f t="shared" si="6"/>
        <v>0</v>
      </c>
      <c r="J44" s="50">
        <f t="shared" si="7"/>
        <v>0</v>
      </c>
      <c r="K44" s="50">
        <v>0</v>
      </c>
      <c r="L44" s="45"/>
      <c r="M44" s="47">
        <f t="shared" si="8"/>
        <v>1950</v>
      </c>
      <c r="N44" s="47">
        <f t="shared" si="8"/>
        <v>117</v>
      </c>
      <c r="O44" s="80">
        <f t="shared" si="8"/>
        <v>2067</v>
      </c>
    </row>
    <row r="45" spans="1:16" x14ac:dyDescent="0.25">
      <c r="A45" s="71"/>
      <c r="B45" s="51"/>
      <c r="C45" s="48" t="s">
        <v>15</v>
      </c>
      <c r="D45" s="49">
        <v>678</v>
      </c>
      <c r="E45" s="44">
        <v>1850</v>
      </c>
      <c r="F45" s="44">
        <f t="shared" si="9"/>
        <v>111</v>
      </c>
      <c r="G45" s="44">
        <f t="shared" si="10"/>
        <v>1961</v>
      </c>
      <c r="H45" s="45"/>
      <c r="I45" s="50">
        <f t="shared" si="6"/>
        <v>0</v>
      </c>
      <c r="J45" s="50">
        <f t="shared" si="7"/>
        <v>0</v>
      </c>
      <c r="K45" s="50">
        <v>0</v>
      </c>
      <c r="L45" s="45"/>
      <c r="M45" s="47">
        <f t="shared" si="8"/>
        <v>1850</v>
      </c>
      <c r="N45" s="47">
        <f t="shared" si="8"/>
        <v>111</v>
      </c>
      <c r="O45" s="80">
        <f t="shared" si="8"/>
        <v>1961</v>
      </c>
    </row>
    <row r="46" spans="1:16" x14ac:dyDescent="0.25">
      <c r="A46" s="71"/>
      <c r="B46" s="51"/>
      <c r="C46" s="48" t="s">
        <v>15</v>
      </c>
      <c r="D46" s="49">
        <v>679</v>
      </c>
      <c r="E46" s="44">
        <v>490</v>
      </c>
      <c r="F46" s="44">
        <f t="shared" si="9"/>
        <v>29.4</v>
      </c>
      <c r="G46" s="44">
        <f t="shared" si="10"/>
        <v>519.4</v>
      </c>
      <c r="H46" s="45"/>
      <c r="I46" s="50">
        <f t="shared" si="6"/>
        <v>0</v>
      </c>
      <c r="J46" s="50">
        <f t="shared" si="7"/>
        <v>0</v>
      </c>
      <c r="K46" s="50">
        <v>0</v>
      </c>
      <c r="L46" s="45"/>
      <c r="M46" s="47">
        <f t="shared" si="8"/>
        <v>490</v>
      </c>
      <c r="N46" s="47">
        <f t="shared" si="8"/>
        <v>29.4</v>
      </c>
      <c r="O46" s="80">
        <f t="shared" si="8"/>
        <v>519.4</v>
      </c>
    </row>
    <row r="47" spans="1:16" x14ac:dyDescent="0.25">
      <c r="A47" s="71"/>
      <c r="B47" s="51"/>
      <c r="C47" s="48" t="s">
        <v>39</v>
      </c>
      <c r="D47" s="49">
        <v>658</v>
      </c>
      <c r="E47" s="44">
        <v>420</v>
      </c>
      <c r="F47" s="44">
        <f t="shared" si="9"/>
        <v>25.2</v>
      </c>
      <c r="G47" s="44">
        <f t="shared" si="10"/>
        <v>445.2</v>
      </c>
      <c r="H47" s="45"/>
      <c r="I47" s="50">
        <f t="shared" si="6"/>
        <v>0</v>
      </c>
      <c r="J47" s="50">
        <f t="shared" si="7"/>
        <v>0</v>
      </c>
      <c r="K47" s="50">
        <v>0</v>
      </c>
      <c r="L47" s="45"/>
      <c r="M47" s="47">
        <f t="shared" si="8"/>
        <v>420</v>
      </c>
      <c r="N47" s="47">
        <f t="shared" si="8"/>
        <v>25.2</v>
      </c>
      <c r="O47" s="80">
        <f t="shared" si="8"/>
        <v>445.2</v>
      </c>
    </row>
    <row r="48" spans="1:16" x14ac:dyDescent="0.25">
      <c r="A48" s="71"/>
      <c r="B48" s="51"/>
      <c r="C48" s="48" t="s">
        <v>39</v>
      </c>
      <c r="D48" s="49">
        <v>659</v>
      </c>
      <c r="E48" s="44">
        <v>2000</v>
      </c>
      <c r="F48" s="44">
        <f t="shared" si="9"/>
        <v>120</v>
      </c>
      <c r="G48" s="44">
        <f t="shared" si="10"/>
        <v>2120</v>
      </c>
      <c r="H48" s="45"/>
      <c r="I48" s="50">
        <f t="shared" si="6"/>
        <v>0</v>
      </c>
      <c r="J48" s="50">
        <f t="shared" si="7"/>
        <v>0</v>
      </c>
      <c r="K48" s="50">
        <v>0</v>
      </c>
      <c r="L48" s="45"/>
      <c r="M48" s="47">
        <f t="shared" si="8"/>
        <v>2000</v>
      </c>
      <c r="N48" s="47">
        <f t="shared" si="8"/>
        <v>120</v>
      </c>
      <c r="O48" s="80">
        <f t="shared" si="8"/>
        <v>2120</v>
      </c>
    </row>
    <row r="49" spans="1:16" x14ac:dyDescent="0.25">
      <c r="A49" s="71"/>
      <c r="B49" s="51"/>
      <c r="C49" s="48" t="s">
        <v>40</v>
      </c>
      <c r="D49" s="49">
        <v>641</v>
      </c>
      <c r="E49" s="44">
        <v>1700</v>
      </c>
      <c r="F49" s="44">
        <f t="shared" si="9"/>
        <v>102</v>
      </c>
      <c r="G49" s="44">
        <f t="shared" si="10"/>
        <v>1802</v>
      </c>
      <c r="H49" s="45"/>
      <c r="I49" s="50">
        <f t="shared" si="6"/>
        <v>0</v>
      </c>
      <c r="J49" s="50">
        <f t="shared" si="7"/>
        <v>0</v>
      </c>
      <c r="K49" s="50">
        <v>0</v>
      </c>
      <c r="L49" s="45"/>
      <c r="M49" s="47">
        <f t="shared" si="8"/>
        <v>1700</v>
      </c>
      <c r="N49" s="47">
        <f t="shared" si="8"/>
        <v>102</v>
      </c>
      <c r="O49" s="80">
        <f>G49-K49</f>
        <v>1802</v>
      </c>
    </row>
    <row r="50" spans="1:16" ht="15.75" thickBot="1" x14ac:dyDescent="0.3">
      <c r="C50" s="15" t="s">
        <v>16</v>
      </c>
      <c r="D50" s="57"/>
      <c r="E50" s="58">
        <f>SUM(E41:E49)</f>
        <v>12155</v>
      </c>
      <c r="F50" s="58">
        <f>SUM(F41:F49)</f>
        <v>729.3</v>
      </c>
      <c r="G50" s="58">
        <f>SUM(E50:F50)</f>
        <v>12884.3</v>
      </c>
      <c r="H50" s="59"/>
      <c r="I50" s="60">
        <f>SUM(I41:I49)</f>
        <v>0</v>
      </c>
      <c r="J50" s="60">
        <f t="shared" ref="J50:O50" si="11">SUM(J41:J49)</f>
        <v>0</v>
      </c>
      <c r="K50" s="60">
        <f t="shared" si="11"/>
        <v>0</v>
      </c>
      <c r="L50" s="60">
        <f t="shared" si="11"/>
        <v>0</v>
      </c>
      <c r="M50" s="60">
        <f t="shared" si="11"/>
        <v>12155</v>
      </c>
      <c r="N50" s="60">
        <f t="shared" si="11"/>
        <v>729.3</v>
      </c>
      <c r="O50" s="60">
        <f t="shared" si="11"/>
        <v>12884.300000000001</v>
      </c>
    </row>
    <row r="51" spans="1:16" ht="15.75" thickTop="1" x14ac:dyDescent="0.25">
      <c r="C51" s="42"/>
      <c r="D51" s="43"/>
      <c r="E51" s="44"/>
      <c r="F51" s="44"/>
      <c r="G51" s="44"/>
      <c r="H51" s="45"/>
      <c r="I51" s="46"/>
      <c r="J51" s="46"/>
      <c r="K51" s="46"/>
      <c r="L51" s="45"/>
      <c r="M51" s="47"/>
      <c r="N51" s="47"/>
      <c r="O51" s="47"/>
    </row>
    <row r="53" spans="1:16" x14ac:dyDescent="0.25">
      <c r="A53" t="s">
        <v>4</v>
      </c>
      <c r="B53" s="4" t="s">
        <v>41</v>
      </c>
      <c r="C53" s="42" t="s">
        <v>42</v>
      </c>
      <c r="D53" s="43" t="s">
        <v>43</v>
      </c>
      <c r="E53" s="44" t="s">
        <v>44</v>
      </c>
      <c r="F53" s="44" t="s">
        <v>45</v>
      </c>
      <c r="G53" s="44" t="s">
        <v>12</v>
      </c>
      <c r="H53" s="45"/>
      <c r="I53" s="46"/>
      <c r="J53" s="46"/>
      <c r="K53" s="46"/>
      <c r="L53" s="45"/>
      <c r="M53" s="47"/>
      <c r="N53" s="47"/>
      <c r="O53" s="47"/>
    </row>
    <row r="54" spans="1:16" x14ac:dyDescent="0.25">
      <c r="A54" s="61">
        <v>42947</v>
      </c>
      <c r="B54" s="61" t="s">
        <v>46</v>
      </c>
      <c r="C54" s="48" t="s">
        <v>47</v>
      </c>
      <c r="D54" s="49">
        <v>732</v>
      </c>
      <c r="E54" s="53">
        <v>856.6</v>
      </c>
      <c r="F54" s="44">
        <f>E54*0.06</f>
        <v>51.396000000000001</v>
      </c>
      <c r="G54" s="44">
        <f>E54+F54</f>
        <v>907.99599999999998</v>
      </c>
      <c r="H54" s="45"/>
      <c r="I54" s="46">
        <f t="shared" ref="I54:I73" si="12">K54/1.06</f>
        <v>0</v>
      </c>
      <c r="J54" s="46">
        <f>K54-I54</f>
        <v>0</v>
      </c>
      <c r="K54" s="46">
        <v>0</v>
      </c>
      <c r="L54" s="45"/>
      <c r="M54" s="47">
        <f>E54-I54</f>
        <v>856.6</v>
      </c>
      <c r="N54" s="47">
        <f>F54-J54</f>
        <v>51.396000000000001</v>
      </c>
      <c r="O54" s="80">
        <f>G54-K54</f>
        <v>907.99599999999998</v>
      </c>
    </row>
    <row r="55" spans="1:16" x14ac:dyDescent="0.25">
      <c r="B55" t="s">
        <v>48</v>
      </c>
      <c r="C55" s="48" t="s">
        <v>49</v>
      </c>
      <c r="D55" s="49">
        <v>115</v>
      </c>
      <c r="E55" s="53">
        <v>1065</v>
      </c>
      <c r="F55" s="44">
        <f t="shared" ref="F55:F73" si="13">E55*0.06</f>
        <v>63.9</v>
      </c>
      <c r="G55" s="44">
        <f t="shared" ref="G55:G73" si="14">E55+F55</f>
        <v>1128.9000000000001</v>
      </c>
      <c r="H55" s="45"/>
      <c r="I55" s="46">
        <f t="shared" si="12"/>
        <v>0</v>
      </c>
      <c r="J55" s="46">
        <f t="shared" ref="J55:J73" si="15">K55-I55</f>
        <v>0</v>
      </c>
      <c r="K55" s="46">
        <v>0</v>
      </c>
      <c r="L55" s="45"/>
      <c r="M55" s="47">
        <f t="shared" ref="M55:O73" si="16">E55-I55</f>
        <v>1065</v>
      </c>
      <c r="N55" s="47">
        <f t="shared" si="16"/>
        <v>63.9</v>
      </c>
      <c r="O55" s="80">
        <f t="shared" si="16"/>
        <v>1128.9000000000001</v>
      </c>
    </row>
    <row r="56" spans="1:16" x14ac:dyDescent="0.25">
      <c r="A56" t="s">
        <v>50</v>
      </c>
      <c r="B56" t="s">
        <v>51</v>
      </c>
      <c r="C56" s="48" t="s">
        <v>52</v>
      </c>
      <c r="D56" s="49">
        <v>393</v>
      </c>
      <c r="E56" s="53">
        <v>18058.490000000002</v>
      </c>
      <c r="F56" s="44">
        <f t="shared" si="13"/>
        <v>1083.5094000000001</v>
      </c>
      <c r="G56" s="44">
        <f t="shared" si="14"/>
        <v>19141.999400000001</v>
      </c>
      <c r="H56" s="45"/>
      <c r="I56" s="46">
        <f t="shared" si="12"/>
        <v>0</v>
      </c>
      <c r="J56" s="46">
        <f t="shared" si="15"/>
        <v>0</v>
      </c>
      <c r="K56" s="46">
        <v>0</v>
      </c>
      <c r="L56" s="45"/>
      <c r="M56" s="47">
        <f t="shared" si="16"/>
        <v>18058.490000000002</v>
      </c>
      <c r="N56" s="47">
        <f t="shared" si="16"/>
        <v>1083.5094000000001</v>
      </c>
      <c r="O56" s="80">
        <f t="shared" si="16"/>
        <v>19141.999400000001</v>
      </c>
    </row>
    <row r="57" spans="1:16" ht="18" customHeight="1" x14ac:dyDescent="0.25">
      <c r="A57" s="71" t="s">
        <v>36</v>
      </c>
      <c r="B57" t="s">
        <v>53</v>
      </c>
      <c r="C57" s="48" t="s">
        <v>54</v>
      </c>
      <c r="D57" s="49">
        <v>671</v>
      </c>
      <c r="E57" s="53">
        <v>1950</v>
      </c>
      <c r="F57" s="44">
        <f t="shared" si="13"/>
        <v>117</v>
      </c>
      <c r="G57" s="44">
        <f t="shared" si="14"/>
        <v>2067</v>
      </c>
      <c r="H57" s="45"/>
      <c r="I57" s="46">
        <f t="shared" si="12"/>
        <v>0</v>
      </c>
      <c r="J57" s="46">
        <f t="shared" si="15"/>
        <v>0</v>
      </c>
      <c r="K57" s="46">
        <v>0</v>
      </c>
      <c r="L57" s="45"/>
      <c r="M57" s="47">
        <f t="shared" si="16"/>
        <v>1950</v>
      </c>
      <c r="N57" s="47">
        <f t="shared" si="16"/>
        <v>117</v>
      </c>
      <c r="O57" s="80">
        <f t="shared" si="16"/>
        <v>2067</v>
      </c>
    </row>
    <row r="58" spans="1:16" x14ac:dyDescent="0.25">
      <c r="A58" s="71"/>
      <c r="B58" t="s">
        <v>55</v>
      </c>
      <c r="C58" s="48" t="s">
        <v>56</v>
      </c>
      <c r="D58" s="49">
        <v>33</v>
      </c>
      <c r="E58" s="53">
        <v>405</v>
      </c>
      <c r="F58" s="44">
        <f t="shared" si="13"/>
        <v>24.3</v>
      </c>
      <c r="G58" s="44">
        <f t="shared" si="14"/>
        <v>429.3</v>
      </c>
      <c r="H58" s="45"/>
      <c r="I58" s="46">
        <f t="shared" si="12"/>
        <v>0</v>
      </c>
      <c r="J58" s="46">
        <f t="shared" si="15"/>
        <v>0</v>
      </c>
      <c r="K58" s="46">
        <v>0</v>
      </c>
      <c r="L58" s="45"/>
      <c r="M58" s="47">
        <f t="shared" si="16"/>
        <v>405</v>
      </c>
      <c r="N58" s="47">
        <f t="shared" si="16"/>
        <v>24.3</v>
      </c>
      <c r="O58" s="80">
        <f t="shared" si="16"/>
        <v>429.3</v>
      </c>
    </row>
    <row r="59" spans="1:16" x14ac:dyDescent="0.25">
      <c r="A59" s="71"/>
      <c r="B59" t="s">
        <v>57</v>
      </c>
      <c r="C59" s="48" t="s">
        <v>58</v>
      </c>
      <c r="D59" s="49">
        <v>58</v>
      </c>
      <c r="E59" s="53">
        <v>520</v>
      </c>
      <c r="F59" s="44">
        <f t="shared" si="13"/>
        <v>31.2</v>
      </c>
      <c r="G59" s="44">
        <f t="shared" si="14"/>
        <v>551.20000000000005</v>
      </c>
      <c r="H59" s="45"/>
      <c r="I59" s="46">
        <f t="shared" si="12"/>
        <v>0</v>
      </c>
      <c r="J59" s="46">
        <f t="shared" si="15"/>
        <v>0</v>
      </c>
      <c r="K59" s="46">
        <v>0</v>
      </c>
      <c r="L59" s="45"/>
      <c r="M59" s="47">
        <f t="shared" si="16"/>
        <v>520</v>
      </c>
      <c r="N59" s="47">
        <f t="shared" si="16"/>
        <v>31.2</v>
      </c>
      <c r="O59" s="81">
        <f t="shared" si="16"/>
        <v>551.20000000000005</v>
      </c>
      <c r="P59">
        <v>0</v>
      </c>
    </row>
    <row r="60" spans="1:16" x14ac:dyDescent="0.25">
      <c r="A60" s="71"/>
      <c r="B60" t="s">
        <v>59</v>
      </c>
      <c r="C60" s="48" t="s">
        <v>37</v>
      </c>
      <c r="D60" s="49">
        <v>107</v>
      </c>
      <c r="E60" s="53">
        <v>562.26</v>
      </c>
      <c r="F60" s="44">
        <f t="shared" si="13"/>
        <v>33.735599999999998</v>
      </c>
      <c r="G60" s="44">
        <f t="shared" si="14"/>
        <v>595.99559999999997</v>
      </c>
      <c r="H60" s="45"/>
      <c r="I60" s="46">
        <f t="shared" si="12"/>
        <v>0</v>
      </c>
      <c r="J60" s="46">
        <f t="shared" si="15"/>
        <v>0</v>
      </c>
      <c r="K60" s="46">
        <v>0</v>
      </c>
      <c r="L60" s="45"/>
      <c r="M60" s="47">
        <f t="shared" si="16"/>
        <v>562.26</v>
      </c>
      <c r="N60" s="47">
        <f t="shared" si="16"/>
        <v>33.735599999999998</v>
      </c>
      <c r="O60" s="80">
        <f t="shared" si="16"/>
        <v>595.99559999999997</v>
      </c>
    </row>
    <row r="61" spans="1:16" x14ac:dyDescent="0.25">
      <c r="A61" s="71"/>
      <c r="B61" t="s">
        <v>60</v>
      </c>
      <c r="C61" s="48" t="s">
        <v>61</v>
      </c>
      <c r="D61" s="49">
        <v>853</v>
      </c>
      <c r="E61" s="53">
        <v>5660.38</v>
      </c>
      <c r="F61" s="44">
        <f t="shared" si="13"/>
        <v>339.62279999999998</v>
      </c>
      <c r="G61" s="44">
        <f t="shared" si="14"/>
        <v>6000.0028000000002</v>
      </c>
      <c r="H61" s="45"/>
      <c r="I61" s="46">
        <f t="shared" si="12"/>
        <v>0</v>
      </c>
      <c r="J61" s="46">
        <f t="shared" si="15"/>
        <v>0</v>
      </c>
      <c r="K61" s="46">
        <v>0</v>
      </c>
      <c r="L61" s="45"/>
      <c r="M61" s="47">
        <f t="shared" si="16"/>
        <v>5660.38</v>
      </c>
      <c r="N61" s="47">
        <f t="shared" si="16"/>
        <v>339.62279999999998</v>
      </c>
      <c r="O61" s="80">
        <f t="shared" si="16"/>
        <v>6000.0028000000002</v>
      </c>
    </row>
    <row r="62" spans="1:16" x14ac:dyDescent="0.25">
      <c r="A62" s="71"/>
      <c r="B62" t="s">
        <v>62</v>
      </c>
      <c r="C62" s="48" t="s">
        <v>63</v>
      </c>
      <c r="D62" s="49">
        <v>543</v>
      </c>
      <c r="E62" s="53">
        <v>1450</v>
      </c>
      <c r="F62" s="44">
        <f t="shared" si="13"/>
        <v>87</v>
      </c>
      <c r="G62" s="44">
        <f t="shared" si="14"/>
        <v>1537</v>
      </c>
      <c r="H62" s="45"/>
      <c r="I62" s="46">
        <f t="shared" si="12"/>
        <v>0</v>
      </c>
      <c r="J62" s="46">
        <f t="shared" si="15"/>
        <v>0</v>
      </c>
      <c r="K62" s="46">
        <v>0</v>
      </c>
      <c r="L62" s="45"/>
      <c r="M62" s="47">
        <f t="shared" si="16"/>
        <v>1450</v>
      </c>
      <c r="N62" s="47">
        <f t="shared" si="16"/>
        <v>87</v>
      </c>
      <c r="O62" s="80">
        <f t="shared" si="16"/>
        <v>1537</v>
      </c>
    </row>
    <row r="63" spans="1:16" x14ac:dyDescent="0.25">
      <c r="B63" t="s">
        <v>64</v>
      </c>
      <c r="C63" s="48" t="s">
        <v>65</v>
      </c>
      <c r="D63" s="49">
        <v>145</v>
      </c>
      <c r="E63" s="53">
        <v>2200</v>
      </c>
      <c r="F63" s="44">
        <f t="shared" si="13"/>
        <v>132</v>
      </c>
      <c r="G63" s="44">
        <f t="shared" si="14"/>
        <v>2332</v>
      </c>
      <c r="H63" s="45"/>
      <c r="I63" s="46">
        <f t="shared" si="12"/>
        <v>0</v>
      </c>
      <c r="J63" s="46">
        <f t="shared" si="15"/>
        <v>0</v>
      </c>
      <c r="K63" s="46">
        <v>0</v>
      </c>
      <c r="L63" s="45"/>
      <c r="M63" s="47">
        <f t="shared" si="16"/>
        <v>2200</v>
      </c>
      <c r="N63" s="47">
        <f t="shared" si="16"/>
        <v>132</v>
      </c>
      <c r="O63" s="81">
        <f t="shared" si="16"/>
        <v>2332</v>
      </c>
      <c r="P63">
        <v>2000</v>
      </c>
    </row>
    <row r="64" spans="1:16" x14ac:dyDescent="0.25">
      <c r="B64" t="s">
        <v>66</v>
      </c>
      <c r="C64" s="48" t="s">
        <v>67</v>
      </c>
      <c r="D64" s="49">
        <v>19</v>
      </c>
      <c r="E64" s="53">
        <v>2150</v>
      </c>
      <c r="F64" s="44">
        <f t="shared" si="13"/>
        <v>129</v>
      </c>
      <c r="G64" s="44">
        <f t="shared" si="14"/>
        <v>2279</v>
      </c>
      <c r="H64" s="45"/>
      <c r="I64" s="46">
        <f t="shared" si="12"/>
        <v>0</v>
      </c>
      <c r="J64" s="46">
        <f t="shared" si="15"/>
        <v>0</v>
      </c>
      <c r="K64" s="46">
        <v>0</v>
      </c>
      <c r="L64" s="45"/>
      <c r="M64" s="47">
        <f t="shared" si="16"/>
        <v>2150</v>
      </c>
      <c r="N64" s="47">
        <f t="shared" si="16"/>
        <v>129</v>
      </c>
      <c r="O64" s="80">
        <f t="shared" si="16"/>
        <v>2279</v>
      </c>
    </row>
    <row r="65" spans="1:16" x14ac:dyDescent="0.25">
      <c r="B65" t="s">
        <v>68</v>
      </c>
      <c r="C65" s="48" t="s">
        <v>69</v>
      </c>
      <c r="D65" s="49">
        <v>171</v>
      </c>
      <c r="E65" s="53">
        <v>308.49</v>
      </c>
      <c r="F65" s="44">
        <f t="shared" si="13"/>
        <v>18.509399999999999</v>
      </c>
      <c r="G65" s="44">
        <f t="shared" si="14"/>
        <v>326.99940000000004</v>
      </c>
      <c r="H65" s="45"/>
      <c r="I65" s="46">
        <f t="shared" si="12"/>
        <v>0</v>
      </c>
      <c r="J65" s="46">
        <f t="shared" si="15"/>
        <v>0</v>
      </c>
      <c r="K65" s="46">
        <v>0</v>
      </c>
      <c r="L65" s="45"/>
      <c r="M65" s="47">
        <f t="shared" si="16"/>
        <v>308.49</v>
      </c>
      <c r="N65" s="47">
        <f t="shared" si="16"/>
        <v>18.509399999999999</v>
      </c>
      <c r="O65" s="80">
        <f t="shared" si="16"/>
        <v>326.99940000000004</v>
      </c>
    </row>
    <row r="66" spans="1:16" x14ac:dyDescent="0.25">
      <c r="B66" t="s">
        <v>70</v>
      </c>
      <c r="C66" s="48" t="s">
        <v>71</v>
      </c>
      <c r="D66" s="49">
        <v>404</v>
      </c>
      <c r="E66" s="53">
        <v>16037.67</v>
      </c>
      <c r="F66" s="44">
        <f t="shared" si="13"/>
        <v>962.26019999999994</v>
      </c>
      <c r="G66" s="44">
        <f t="shared" si="14"/>
        <v>16999.930199999999</v>
      </c>
      <c r="H66" s="45"/>
      <c r="I66" s="46">
        <f t="shared" si="12"/>
        <v>0</v>
      </c>
      <c r="J66" s="46">
        <f t="shared" si="15"/>
        <v>0</v>
      </c>
      <c r="K66" s="46">
        <v>0</v>
      </c>
      <c r="L66" s="45"/>
      <c r="M66" s="47">
        <f t="shared" si="16"/>
        <v>16037.67</v>
      </c>
      <c r="N66" s="47">
        <f t="shared" si="16"/>
        <v>962.26019999999994</v>
      </c>
      <c r="O66" s="81">
        <f t="shared" si="16"/>
        <v>16999.930199999999</v>
      </c>
      <c r="P66">
        <v>0</v>
      </c>
    </row>
    <row r="67" spans="1:16" x14ac:dyDescent="0.25">
      <c r="B67" t="s">
        <v>72</v>
      </c>
      <c r="C67" s="48" t="s">
        <v>71</v>
      </c>
      <c r="D67" s="49">
        <v>455</v>
      </c>
      <c r="E67" s="53">
        <v>16037.67</v>
      </c>
      <c r="F67" s="44">
        <f t="shared" si="13"/>
        <v>962.26019999999994</v>
      </c>
      <c r="G67" s="44">
        <f t="shared" si="14"/>
        <v>16999.930199999999</v>
      </c>
      <c r="H67" s="45"/>
      <c r="I67" s="46">
        <f t="shared" si="12"/>
        <v>16037.669811320755</v>
      </c>
      <c r="J67" s="46">
        <f>K67-I67</f>
        <v>962.2601886792454</v>
      </c>
      <c r="K67" s="46">
        <v>16999.93</v>
      </c>
      <c r="L67" s="45"/>
      <c r="M67" s="47">
        <f t="shared" si="16"/>
        <v>1.8867924518417567E-4</v>
      </c>
      <c r="N67" s="47">
        <f t="shared" si="16"/>
        <v>1.1320754538246547E-5</v>
      </c>
      <c r="O67" s="47">
        <f t="shared" si="16"/>
        <v>1.9999999858555384E-4</v>
      </c>
    </row>
    <row r="68" spans="1:16" x14ac:dyDescent="0.25">
      <c r="B68" t="s">
        <v>73</v>
      </c>
      <c r="C68" s="48" t="s">
        <v>74</v>
      </c>
      <c r="D68" s="49">
        <v>686</v>
      </c>
      <c r="E68" s="53">
        <v>3769.06</v>
      </c>
      <c r="F68" s="44">
        <f t="shared" si="13"/>
        <v>226.14359999999999</v>
      </c>
      <c r="G68" s="44">
        <f t="shared" si="14"/>
        <v>3995.2035999999998</v>
      </c>
      <c r="H68" s="45"/>
      <c r="I68" s="46">
        <f t="shared" si="12"/>
        <v>3769.0566037735844</v>
      </c>
      <c r="J68" s="46">
        <f t="shared" si="15"/>
        <v>226.14339622641546</v>
      </c>
      <c r="K68" s="46">
        <v>3995.2</v>
      </c>
      <c r="L68" s="45"/>
      <c r="M68" s="47">
        <f t="shared" si="16"/>
        <v>3.3962264155888988E-3</v>
      </c>
      <c r="N68" s="47">
        <f t="shared" si="16"/>
        <v>2.0377358453060879E-4</v>
      </c>
      <c r="O68" s="47">
        <f t="shared" si="16"/>
        <v>3.6000000000058208E-3</v>
      </c>
    </row>
    <row r="69" spans="1:16" x14ac:dyDescent="0.25">
      <c r="B69" t="s">
        <v>57</v>
      </c>
      <c r="C69" s="48" t="s">
        <v>75</v>
      </c>
      <c r="D69" s="49">
        <v>59</v>
      </c>
      <c r="E69" s="53">
        <v>520</v>
      </c>
      <c r="F69" s="44">
        <f t="shared" si="13"/>
        <v>31.2</v>
      </c>
      <c r="G69" s="44">
        <f t="shared" si="14"/>
        <v>551.20000000000005</v>
      </c>
      <c r="H69" s="45"/>
      <c r="I69" s="46">
        <f t="shared" si="12"/>
        <v>0</v>
      </c>
      <c r="J69" s="46">
        <f t="shared" si="15"/>
        <v>0</v>
      </c>
      <c r="K69" s="46">
        <v>0</v>
      </c>
      <c r="L69" s="45"/>
      <c r="M69" s="47">
        <f t="shared" si="16"/>
        <v>520</v>
      </c>
      <c r="N69" s="47">
        <f t="shared" si="16"/>
        <v>31.2</v>
      </c>
      <c r="O69" s="81">
        <f t="shared" si="16"/>
        <v>551.20000000000005</v>
      </c>
      <c r="P69">
        <v>0</v>
      </c>
    </row>
    <row r="70" spans="1:16" x14ac:dyDescent="0.25">
      <c r="B70" t="s">
        <v>76</v>
      </c>
      <c r="C70" s="48" t="s">
        <v>77</v>
      </c>
      <c r="D70" s="49">
        <v>902</v>
      </c>
      <c r="E70" s="53">
        <v>97.08</v>
      </c>
      <c r="F70" s="44">
        <f t="shared" si="13"/>
        <v>5.8247999999999998</v>
      </c>
      <c r="G70" s="44">
        <f t="shared" si="14"/>
        <v>102.90479999999999</v>
      </c>
      <c r="H70" s="45"/>
      <c r="I70" s="46">
        <f t="shared" si="12"/>
        <v>0</v>
      </c>
      <c r="J70" s="46">
        <f t="shared" si="15"/>
        <v>0</v>
      </c>
      <c r="K70" s="46">
        <v>0</v>
      </c>
      <c r="L70" s="45"/>
      <c r="M70" s="47">
        <f t="shared" si="16"/>
        <v>97.08</v>
      </c>
      <c r="N70" s="47">
        <f t="shared" si="16"/>
        <v>5.8247999999999998</v>
      </c>
      <c r="O70" s="80">
        <f t="shared" si="16"/>
        <v>102.90479999999999</v>
      </c>
    </row>
    <row r="71" spans="1:16" x14ac:dyDescent="0.25">
      <c r="B71" t="s">
        <v>78</v>
      </c>
      <c r="C71" s="48" t="s">
        <v>30</v>
      </c>
      <c r="D71" s="49">
        <v>606</v>
      </c>
      <c r="E71" s="53">
        <v>450</v>
      </c>
      <c r="F71" s="44">
        <f t="shared" si="13"/>
        <v>27</v>
      </c>
      <c r="G71" s="44">
        <f t="shared" si="14"/>
        <v>477</v>
      </c>
      <c r="H71" s="45"/>
      <c r="I71" s="46">
        <f t="shared" si="12"/>
        <v>0</v>
      </c>
      <c r="J71" s="46">
        <f t="shared" si="15"/>
        <v>0</v>
      </c>
      <c r="K71" s="46">
        <v>0</v>
      </c>
      <c r="L71" s="45"/>
      <c r="M71" s="47">
        <f t="shared" si="16"/>
        <v>450</v>
      </c>
      <c r="N71" s="47">
        <f t="shared" si="16"/>
        <v>27</v>
      </c>
      <c r="O71" s="80">
        <f t="shared" si="16"/>
        <v>477</v>
      </c>
    </row>
    <row r="72" spans="1:16" x14ac:dyDescent="0.25">
      <c r="B72" t="s">
        <v>64</v>
      </c>
      <c r="C72" s="48" t="s">
        <v>30</v>
      </c>
      <c r="D72" s="49">
        <v>142</v>
      </c>
      <c r="E72" s="53">
        <v>261.32</v>
      </c>
      <c r="F72" s="44">
        <f t="shared" si="13"/>
        <v>15.6792</v>
      </c>
      <c r="G72" s="44">
        <f t="shared" si="14"/>
        <v>276.99919999999997</v>
      </c>
      <c r="H72" s="45"/>
      <c r="I72" s="46">
        <f t="shared" si="12"/>
        <v>0</v>
      </c>
      <c r="J72" s="46">
        <f t="shared" si="15"/>
        <v>0</v>
      </c>
      <c r="K72" s="46">
        <v>0</v>
      </c>
      <c r="L72" s="45"/>
      <c r="M72" s="47">
        <f t="shared" si="16"/>
        <v>261.32</v>
      </c>
      <c r="N72" s="47">
        <f t="shared" si="16"/>
        <v>15.6792</v>
      </c>
      <c r="O72" s="80">
        <f t="shared" si="16"/>
        <v>276.99919999999997</v>
      </c>
    </row>
    <row r="73" spans="1:16" x14ac:dyDescent="0.25">
      <c r="B73" t="s">
        <v>79</v>
      </c>
      <c r="C73" s="48" t="s">
        <v>80</v>
      </c>
      <c r="D73" s="49">
        <v>676</v>
      </c>
      <c r="E73" s="53">
        <v>1780.17</v>
      </c>
      <c r="F73" s="44">
        <f t="shared" si="13"/>
        <v>106.81019999999999</v>
      </c>
      <c r="G73" s="44">
        <f t="shared" si="14"/>
        <v>1886.9802</v>
      </c>
      <c r="H73" s="45"/>
      <c r="I73" s="46">
        <f t="shared" si="12"/>
        <v>1780.1698113207547</v>
      </c>
      <c r="J73" s="46">
        <f t="shared" si="15"/>
        <v>106.81018867924536</v>
      </c>
      <c r="K73" s="46">
        <v>1886.98</v>
      </c>
      <c r="L73" s="45"/>
      <c r="M73" s="47">
        <f t="shared" si="16"/>
        <v>1.8867924541154935E-4</v>
      </c>
      <c r="N73" s="47">
        <f t="shared" si="16"/>
        <v>1.132075463772253E-5</v>
      </c>
      <c r="O73" s="47">
        <f t="shared" si="16"/>
        <v>1.9999999994979589E-4</v>
      </c>
    </row>
    <row r="74" spans="1:16" ht="15.75" thickBot="1" x14ac:dyDescent="0.3">
      <c r="C74" s="15" t="s">
        <v>16</v>
      </c>
      <c r="D74" s="57"/>
      <c r="E74" s="58">
        <f t="shared" ref="E74:O74" si="17">SUM(E54:E73)</f>
        <v>74139.19</v>
      </c>
      <c r="F74" s="58">
        <f t="shared" si="17"/>
        <v>4448.3513999999996</v>
      </c>
      <c r="G74" s="58">
        <f t="shared" si="17"/>
        <v>78587.541400000002</v>
      </c>
      <c r="H74" s="58">
        <f t="shared" si="17"/>
        <v>0</v>
      </c>
      <c r="I74" s="58">
        <f t="shared" si="17"/>
        <v>21586.89622641509</v>
      </c>
      <c r="J74" s="58">
        <f t="shared" si="17"/>
        <v>1295.2137735849062</v>
      </c>
      <c r="K74" s="58">
        <f t="shared" si="17"/>
        <v>22882.11</v>
      </c>
      <c r="L74" s="58">
        <f t="shared" si="17"/>
        <v>0</v>
      </c>
      <c r="M74" s="58">
        <f t="shared" si="17"/>
        <v>52552.293773584897</v>
      </c>
      <c r="N74" s="58">
        <f t="shared" si="17"/>
        <v>3153.1376264150931</v>
      </c>
      <c r="O74" s="58">
        <f t="shared" si="17"/>
        <v>55705.431399999979</v>
      </c>
    </row>
    <row r="75" spans="1:16" ht="15.75" thickTop="1" x14ac:dyDescent="0.25">
      <c r="C75" s="42"/>
      <c r="D75" s="43"/>
      <c r="E75" s="44"/>
      <c r="F75" s="44"/>
      <c r="G75" s="44"/>
      <c r="H75" s="45"/>
      <c r="I75" s="46"/>
      <c r="J75" s="46"/>
      <c r="K75" s="46"/>
      <c r="L75" s="45"/>
      <c r="M75" s="47"/>
      <c r="N75" s="47"/>
      <c r="O75" s="47"/>
    </row>
    <row r="76" spans="1:16" x14ac:dyDescent="0.25">
      <c r="A76" s="69" t="s">
        <v>84</v>
      </c>
      <c r="B76" s="4" t="s">
        <v>41</v>
      </c>
      <c r="C76" s="42" t="s">
        <v>42</v>
      </c>
      <c r="D76" s="43" t="s">
        <v>43</v>
      </c>
      <c r="E76" s="44" t="s">
        <v>44</v>
      </c>
      <c r="F76" s="44" t="s">
        <v>45</v>
      </c>
      <c r="G76" s="44" t="s">
        <v>12</v>
      </c>
      <c r="H76" s="45"/>
      <c r="I76" s="46"/>
      <c r="J76" s="46"/>
      <c r="K76" s="46"/>
      <c r="L76" s="45"/>
      <c r="M76" s="47"/>
      <c r="N76" s="47"/>
      <c r="O76" s="47"/>
    </row>
    <row r="77" spans="1:16" x14ac:dyDescent="0.25">
      <c r="A77" s="61">
        <v>43039</v>
      </c>
      <c r="B77" s="61"/>
      <c r="C77" s="48"/>
      <c r="D77" s="49"/>
      <c r="E77" s="53">
        <v>0</v>
      </c>
      <c r="F77" s="44">
        <f>E77*0.06</f>
        <v>0</v>
      </c>
      <c r="G77" s="44">
        <f>E77+F77</f>
        <v>0</v>
      </c>
      <c r="H77" s="45"/>
      <c r="I77" s="46">
        <f t="shared" ref="I77:I95" si="18">K77/1.06</f>
        <v>0</v>
      </c>
      <c r="J77" s="46">
        <f>K77-I77</f>
        <v>0</v>
      </c>
      <c r="K77" s="46">
        <v>0</v>
      </c>
      <c r="L77" s="45"/>
      <c r="M77" s="47">
        <f t="shared" ref="M77:O77" si="19">E77-I77</f>
        <v>0</v>
      </c>
      <c r="N77" s="47">
        <f t="shared" si="19"/>
        <v>0</v>
      </c>
      <c r="O77" s="47">
        <f t="shared" si="19"/>
        <v>0</v>
      </c>
    </row>
    <row r="78" spans="1:16" x14ac:dyDescent="0.25">
      <c r="C78" s="48"/>
      <c r="D78" s="49"/>
      <c r="E78" s="53">
        <v>0</v>
      </c>
      <c r="F78" s="44">
        <f t="shared" ref="F78:F95" si="20">E78*0.06</f>
        <v>0</v>
      </c>
      <c r="G78" s="44">
        <f t="shared" ref="G78:G95" si="21">E78+F78</f>
        <v>0</v>
      </c>
      <c r="H78" s="45"/>
      <c r="I78" s="46">
        <f t="shared" si="18"/>
        <v>0</v>
      </c>
      <c r="J78" s="46">
        <f t="shared" ref="J78:J88" si="22">K78-I78</f>
        <v>0</v>
      </c>
      <c r="K78" s="46">
        <v>0</v>
      </c>
      <c r="L78" s="45"/>
      <c r="M78" s="47">
        <f t="shared" ref="M78:M95" si="23">E78-I78</f>
        <v>0</v>
      </c>
      <c r="N78" s="47">
        <f t="shared" ref="N78:N95" si="24">F78-J78</f>
        <v>0</v>
      </c>
      <c r="O78" s="47">
        <f t="shared" ref="O78:O95" si="25">G78-K78</f>
        <v>0</v>
      </c>
    </row>
    <row r="79" spans="1:16" ht="18" customHeight="1" x14ac:dyDescent="0.25">
      <c r="A79" s="71"/>
      <c r="C79" s="48"/>
      <c r="D79" s="49"/>
      <c r="E79" s="53">
        <v>0</v>
      </c>
      <c r="F79" s="44">
        <f t="shared" si="20"/>
        <v>0</v>
      </c>
      <c r="G79" s="44">
        <f t="shared" si="21"/>
        <v>0</v>
      </c>
      <c r="H79" s="45"/>
      <c r="I79" s="46">
        <f t="shared" si="18"/>
        <v>0</v>
      </c>
      <c r="J79" s="46">
        <f t="shared" si="22"/>
        <v>0</v>
      </c>
      <c r="K79" s="46">
        <v>0</v>
      </c>
      <c r="L79" s="45"/>
      <c r="M79" s="47">
        <f t="shared" si="23"/>
        <v>0</v>
      </c>
      <c r="N79" s="47">
        <f t="shared" si="24"/>
        <v>0</v>
      </c>
      <c r="O79" s="47">
        <f t="shared" si="25"/>
        <v>0</v>
      </c>
    </row>
    <row r="80" spans="1:16" x14ac:dyDescent="0.25">
      <c r="A80" s="71"/>
      <c r="C80" s="48"/>
      <c r="D80" s="49"/>
      <c r="E80" s="53">
        <v>0</v>
      </c>
      <c r="F80" s="44">
        <f t="shared" si="20"/>
        <v>0</v>
      </c>
      <c r="G80" s="44">
        <f t="shared" si="21"/>
        <v>0</v>
      </c>
      <c r="H80" s="45"/>
      <c r="I80" s="46">
        <f t="shared" si="18"/>
        <v>0</v>
      </c>
      <c r="J80" s="46">
        <f t="shared" si="22"/>
        <v>0</v>
      </c>
      <c r="K80" s="46">
        <v>0</v>
      </c>
      <c r="L80" s="45"/>
      <c r="M80" s="47">
        <f t="shared" si="23"/>
        <v>0</v>
      </c>
      <c r="N80" s="47">
        <f t="shared" si="24"/>
        <v>0</v>
      </c>
      <c r="O80" s="47">
        <f t="shared" si="25"/>
        <v>0</v>
      </c>
    </row>
    <row r="81" spans="1:15" x14ac:dyDescent="0.25">
      <c r="A81" s="71"/>
      <c r="C81" s="48"/>
      <c r="D81" s="49"/>
      <c r="E81" s="53">
        <v>0</v>
      </c>
      <c r="F81" s="44">
        <f t="shared" si="20"/>
        <v>0</v>
      </c>
      <c r="G81" s="44">
        <f t="shared" si="21"/>
        <v>0</v>
      </c>
      <c r="H81" s="45"/>
      <c r="I81" s="46">
        <f t="shared" si="18"/>
        <v>0</v>
      </c>
      <c r="J81" s="46">
        <f t="shared" si="22"/>
        <v>0</v>
      </c>
      <c r="K81" s="46">
        <v>0</v>
      </c>
      <c r="L81" s="45"/>
      <c r="M81" s="47">
        <f t="shared" si="23"/>
        <v>0</v>
      </c>
      <c r="N81" s="47">
        <f t="shared" si="24"/>
        <v>0</v>
      </c>
      <c r="O81" s="47">
        <f t="shared" si="25"/>
        <v>0</v>
      </c>
    </row>
    <row r="82" spans="1:15" x14ac:dyDescent="0.25">
      <c r="A82" s="71"/>
      <c r="C82" s="48"/>
      <c r="D82" s="49"/>
      <c r="E82" s="53">
        <v>0</v>
      </c>
      <c r="F82" s="44">
        <f t="shared" si="20"/>
        <v>0</v>
      </c>
      <c r="G82" s="44">
        <f t="shared" si="21"/>
        <v>0</v>
      </c>
      <c r="H82" s="45"/>
      <c r="I82" s="46">
        <f t="shared" si="18"/>
        <v>0</v>
      </c>
      <c r="J82" s="46">
        <f t="shared" si="22"/>
        <v>0</v>
      </c>
      <c r="K82" s="46">
        <v>0</v>
      </c>
      <c r="L82" s="45"/>
      <c r="M82" s="47">
        <f t="shared" si="23"/>
        <v>0</v>
      </c>
      <c r="N82" s="47">
        <f t="shared" si="24"/>
        <v>0</v>
      </c>
      <c r="O82" s="47">
        <f t="shared" si="25"/>
        <v>0</v>
      </c>
    </row>
    <row r="83" spans="1:15" x14ac:dyDescent="0.25">
      <c r="A83" s="71"/>
      <c r="C83" s="48"/>
      <c r="D83" s="49"/>
      <c r="E83" s="53">
        <v>0</v>
      </c>
      <c r="F83" s="44">
        <f t="shared" si="20"/>
        <v>0</v>
      </c>
      <c r="G83" s="44">
        <f t="shared" si="21"/>
        <v>0</v>
      </c>
      <c r="H83" s="45"/>
      <c r="I83" s="46">
        <f t="shared" si="18"/>
        <v>0</v>
      </c>
      <c r="J83" s="46">
        <f t="shared" si="22"/>
        <v>0</v>
      </c>
      <c r="K83" s="46">
        <v>0</v>
      </c>
      <c r="L83" s="45"/>
      <c r="M83" s="47">
        <f t="shared" si="23"/>
        <v>0</v>
      </c>
      <c r="N83" s="47">
        <f t="shared" si="24"/>
        <v>0</v>
      </c>
      <c r="O83" s="47">
        <f t="shared" si="25"/>
        <v>0</v>
      </c>
    </row>
    <row r="84" spans="1:15" x14ac:dyDescent="0.25">
      <c r="A84" s="71"/>
      <c r="C84" s="48"/>
      <c r="D84" s="49"/>
      <c r="E84" s="53">
        <v>0</v>
      </c>
      <c r="F84" s="44">
        <f t="shared" si="20"/>
        <v>0</v>
      </c>
      <c r="G84" s="44">
        <f t="shared" si="21"/>
        <v>0</v>
      </c>
      <c r="H84" s="45"/>
      <c r="I84" s="46">
        <f t="shared" si="18"/>
        <v>0</v>
      </c>
      <c r="J84" s="46">
        <f t="shared" si="22"/>
        <v>0</v>
      </c>
      <c r="K84" s="46">
        <v>0</v>
      </c>
      <c r="L84" s="45"/>
      <c r="M84" s="47">
        <f t="shared" si="23"/>
        <v>0</v>
      </c>
      <c r="N84" s="47">
        <f t="shared" si="24"/>
        <v>0</v>
      </c>
      <c r="O84" s="47">
        <f t="shared" si="25"/>
        <v>0</v>
      </c>
    </row>
    <row r="85" spans="1:15" x14ac:dyDescent="0.25">
      <c r="C85" s="48"/>
      <c r="D85" s="49"/>
      <c r="E85" s="53">
        <v>0</v>
      </c>
      <c r="F85" s="44">
        <f t="shared" si="20"/>
        <v>0</v>
      </c>
      <c r="G85" s="44">
        <f t="shared" si="21"/>
        <v>0</v>
      </c>
      <c r="H85" s="45"/>
      <c r="I85" s="46">
        <f t="shared" si="18"/>
        <v>0</v>
      </c>
      <c r="J85" s="46">
        <f t="shared" si="22"/>
        <v>0</v>
      </c>
      <c r="K85" s="46">
        <v>0</v>
      </c>
      <c r="L85" s="45"/>
      <c r="M85" s="47">
        <f t="shared" si="23"/>
        <v>0</v>
      </c>
      <c r="N85" s="47">
        <f t="shared" si="24"/>
        <v>0</v>
      </c>
      <c r="O85" s="47">
        <f t="shared" si="25"/>
        <v>0</v>
      </c>
    </row>
    <row r="86" spans="1:15" x14ac:dyDescent="0.25">
      <c r="C86" s="48"/>
      <c r="D86" s="49"/>
      <c r="E86" s="53">
        <v>0</v>
      </c>
      <c r="F86" s="44">
        <f t="shared" si="20"/>
        <v>0</v>
      </c>
      <c r="G86" s="44">
        <f t="shared" si="21"/>
        <v>0</v>
      </c>
      <c r="H86" s="45"/>
      <c r="I86" s="46">
        <f t="shared" si="18"/>
        <v>0</v>
      </c>
      <c r="J86" s="46">
        <f t="shared" si="22"/>
        <v>0</v>
      </c>
      <c r="K86" s="46">
        <v>0</v>
      </c>
      <c r="L86" s="45"/>
      <c r="M86" s="47">
        <f t="shared" si="23"/>
        <v>0</v>
      </c>
      <c r="N86" s="47">
        <f t="shared" si="24"/>
        <v>0</v>
      </c>
      <c r="O86" s="47">
        <f t="shared" si="25"/>
        <v>0</v>
      </c>
    </row>
    <row r="87" spans="1:15" x14ac:dyDescent="0.25">
      <c r="C87" s="48"/>
      <c r="D87" s="49"/>
      <c r="E87" s="53">
        <v>0</v>
      </c>
      <c r="F87" s="44">
        <f t="shared" si="20"/>
        <v>0</v>
      </c>
      <c r="G87" s="44">
        <f t="shared" si="21"/>
        <v>0</v>
      </c>
      <c r="H87" s="45"/>
      <c r="I87" s="46">
        <f t="shared" si="18"/>
        <v>0</v>
      </c>
      <c r="J87" s="46">
        <f t="shared" si="22"/>
        <v>0</v>
      </c>
      <c r="K87" s="46">
        <v>0</v>
      </c>
      <c r="L87" s="45"/>
      <c r="M87" s="47">
        <f t="shared" si="23"/>
        <v>0</v>
      </c>
      <c r="N87" s="47">
        <f t="shared" si="24"/>
        <v>0</v>
      </c>
      <c r="O87" s="47">
        <f t="shared" si="25"/>
        <v>0</v>
      </c>
    </row>
    <row r="88" spans="1:15" x14ac:dyDescent="0.25">
      <c r="C88" s="48"/>
      <c r="D88" s="49"/>
      <c r="E88" s="53">
        <v>0</v>
      </c>
      <c r="F88" s="44">
        <f t="shared" si="20"/>
        <v>0</v>
      </c>
      <c r="G88" s="44">
        <f t="shared" si="21"/>
        <v>0</v>
      </c>
      <c r="H88" s="45"/>
      <c r="I88" s="46">
        <f t="shared" si="18"/>
        <v>0</v>
      </c>
      <c r="J88" s="46">
        <f t="shared" si="22"/>
        <v>0</v>
      </c>
      <c r="K88" s="46">
        <v>0</v>
      </c>
      <c r="L88" s="45"/>
      <c r="M88" s="47">
        <f t="shared" si="23"/>
        <v>0</v>
      </c>
      <c r="N88" s="47">
        <f t="shared" si="24"/>
        <v>0</v>
      </c>
      <c r="O88" s="47">
        <f t="shared" si="25"/>
        <v>0</v>
      </c>
    </row>
    <row r="89" spans="1:15" x14ac:dyDescent="0.25">
      <c r="C89" s="48"/>
      <c r="D89" s="49"/>
      <c r="E89" s="53">
        <v>0</v>
      </c>
      <c r="F89" s="44">
        <f t="shared" si="20"/>
        <v>0</v>
      </c>
      <c r="G89" s="44">
        <f t="shared" si="21"/>
        <v>0</v>
      </c>
      <c r="H89" s="45"/>
      <c r="I89" s="46">
        <f t="shared" si="18"/>
        <v>0</v>
      </c>
      <c r="J89" s="46">
        <f>K89-I89</f>
        <v>0</v>
      </c>
      <c r="K89" s="46">
        <v>0</v>
      </c>
      <c r="L89" s="45"/>
      <c r="M89" s="47">
        <f t="shared" si="23"/>
        <v>0</v>
      </c>
      <c r="N89" s="47">
        <f t="shared" si="24"/>
        <v>0</v>
      </c>
      <c r="O89" s="47">
        <f t="shared" si="25"/>
        <v>0</v>
      </c>
    </row>
    <row r="90" spans="1:15" x14ac:dyDescent="0.25">
      <c r="C90" s="48"/>
      <c r="D90" s="49"/>
      <c r="E90" s="53">
        <v>0</v>
      </c>
      <c r="F90" s="44">
        <f t="shared" si="20"/>
        <v>0</v>
      </c>
      <c r="G90" s="44">
        <f t="shared" si="21"/>
        <v>0</v>
      </c>
      <c r="H90" s="45"/>
      <c r="I90" s="46">
        <f t="shared" si="18"/>
        <v>0</v>
      </c>
      <c r="J90" s="46">
        <f t="shared" ref="J90:J95" si="26">K90-I90</f>
        <v>0</v>
      </c>
      <c r="K90" s="46">
        <v>0</v>
      </c>
      <c r="L90" s="45"/>
      <c r="M90" s="47">
        <f t="shared" si="23"/>
        <v>0</v>
      </c>
      <c r="N90" s="47">
        <f t="shared" si="24"/>
        <v>0</v>
      </c>
      <c r="O90" s="47">
        <f t="shared" si="25"/>
        <v>0</v>
      </c>
    </row>
    <row r="91" spans="1:15" x14ac:dyDescent="0.25">
      <c r="C91" s="48"/>
      <c r="D91" s="49"/>
      <c r="E91" s="53">
        <v>0</v>
      </c>
      <c r="F91" s="44">
        <f t="shared" si="20"/>
        <v>0</v>
      </c>
      <c r="G91" s="44">
        <f t="shared" si="21"/>
        <v>0</v>
      </c>
      <c r="H91" s="45"/>
      <c r="I91" s="46">
        <f t="shared" si="18"/>
        <v>0</v>
      </c>
      <c r="J91" s="46">
        <f t="shared" si="26"/>
        <v>0</v>
      </c>
      <c r="K91" s="46">
        <v>0</v>
      </c>
      <c r="L91" s="45"/>
      <c r="M91" s="47">
        <f t="shared" si="23"/>
        <v>0</v>
      </c>
      <c r="N91" s="47">
        <f t="shared" si="24"/>
        <v>0</v>
      </c>
      <c r="O91" s="47">
        <f t="shared" si="25"/>
        <v>0</v>
      </c>
    </row>
    <row r="92" spans="1:15" x14ac:dyDescent="0.25">
      <c r="C92" s="48"/>
      <c r="D92" s="49"/>
      <c r="E92" s="53">
        <v>0</v>
      </c>
      <c r="F92" s="44">
        <f t="shared" si="20"/>
        <v>0</v>
      </c>
      <c r="G92" s="44">
        <f t="shared" si="21"/>
        <v>0</v>
      </c>
      <c r="H92" s="45"/>
      <c r="I92" s="46">
        <f t="shared" si="18"/>
        <v>0</v>
      </c>
      <c r="J92" s="46">
        <f t="shared" si="26"/>
        <v>0</v>
      </c>
      <c r="K92" s="46">
        <v>0</v>
      </c>
      <c r="L92" s="45"/>
      <c r="M92" s="47">
        <f t="shared" si="23"/>
        <v>0</v>
      </c>
      <c r="N92" s="47">
        <f t="shared" si="24"/>
        <v>0</v>
      </c>
      <c r="O92" s="47">
        <f t="shared" si="25"/>
        <v>0</v>
      </c>
    </row>
    <row r="93" spans="1:15" x14ac:dyDescent="0.25">
      <c r="C93" s="48"/>
      <c r="D93" s="49"/>
      <c r="E93" s="53">
        <v>0</v>
      </c>
      <c r="F93" s="44">
        <f t="shared" si="20"/>
        <v>0</v>
      </c>
      <c r="G93" s="44">
        <f t="shared" si="21"/>
        <v>0</v>
      </c>
      <c r="H93" s="45"/>
      <c r="I93" s="46">
        <f t="shared" si="18"/>
        <v>0</v>
      </c>
      <c r="J93" s="46">
        <f t="shared" si="26"/>
        <v>0</v>
      </c>
      <c r="K93" s="46">
        <v>0</v>
      </c>
      <c r="L93" s="45"/>
      <c r="M93" s="47">
        <f t="shared" si="23"/>
        <v>0</v>
      </c>
      <c r="N93" s="47">
        <f t="shared" si="24"/>
        <v>0</v>
      </c>
      <c r="O93" s="47">
        <f t="shared" si="25"/>
        <v>0</v>
      </c>
    </row>
    <row r="94" spans="1:15" x14ac:dyDescent="0.25">
      <c r="C94" s="48"/>
      <c r="D94" s="49"/>
      <c r="E94" s="53">
        <v>0</v>
      </c>
      <c r="F94" s="44">
        <f t="shared" si="20"/>
        <v>0</v>
      </c>
      <c r="G94" s="44">
        <f t="shared" si="21"/>
        <v>0</v>
      </c>
      <c r="H94" s="45"/>
      <c r="I94" s="46">
        <f t="shared" si="18"/>
        <v>0</v>
      </c>
      <c r="J94" s="46">
        <f t="shared" si="26"/>
        <v>0</v>
      </c>
      <c r="K94" s="46">
        <v>0</v>
      </c>
      <c r="L94" s="45"/>
      <c r="M94" s="47">
        <f t="shared" si="23"/>
        <v>0</v>
      </c>
      <c r="N94" s="47">
        <f t="shared" si="24"/>
        <v>0</v>
      </c>
      <c r="O94" s="47">
        <f t="shared" si="25"/>
        <v>0</v>
      </c>
    </row>
    <row r="95" spans="1:15" x14ac:dyDescent="0.25">
      <c r="C95" s="48"/>
      <c r="D95" s="49"/>
      <c r="E95" s="53">
        <v>0</v>
      </c>
      <c r="F95" s="44">
        <f t="shared" si="20"/>
        <v>0</v>
      </c>
      <c r="G95" s="44">
        <f t="shared" si="21"/>
        <v>0</v>
      </c>
      <c r="H95" s="45"/>
      <c r="I95" s="46">
        <f t="shared" si="18"/>
        <v>0</v>
      </c>
      <c r="J95" s="46">
        <f t="shared" si="26"/>
        <v>0</v>
      </c>
      <c r="K95" s="46">
        <v>0</v>
      </c>
      <c r="L95" s="45"/>
      <c r="M95" s="47">
        <f t="shared" si="23"/>
        <v>0</v>
      </c>
      <c r="N95" s="47">
        <f t="shared" si="24"/>
        <v>0</v>
      </c>
      <c r="O95" s="47">
        <f t="shared" si="25"/>
        <v>0</v>
      </c>
    </row>
    <row r="96" spans="1:15" ht="15.75" thickBot="1" x14ac:dyDescent="0.3">
      <c r="C96" s="15" t="s">
        <v>16</v>
      </c>
      <c r="D96" s="57"/>
      <c r="E96" s="58">
        <f t="shared" ref="E96:O96" si="27">SUM(E77:E95)</f>
        <v>0</v>
      </c>
      <c r="F96" s="58">
        <f t="shared" si="27"/>
        <v>0</v>
      </c>
      <c r="G96" s="58">
        <f t="shared" si="27"/>
        <v>0</v>
      </c>
      <c r="H96" s="58">
        <f t="shared" si="27"/>
        <v>0</v>
      </c>
      <c r="I96" s="58">
        <f t="shared" si="27"/>
        <v>0</v>
      </c>
      <c r="J96" s="58">
        <f t="shared" si="27"/>
        <v>0</v>
      </c>
      <c r="K96" s="58">
        <f t="shared" si="27"/>
        <v>0</v>
      </c>
      <c r="L96" s="58">
        <f t="shared" si="27"/>
        <v>0</v>
      </c>
      <c r="M96" s="58">
        <f t="shared" si="27"/>
        <v>0</v>
      </c>
      <c r="N96" s="58">
        <f t="shared" si="27"/>
        <v>0</v>
      </c>
      <c r="O96" s="58">
        <f t="shared" si="27"/>
        <v>0</v>
      </c>
    </row>
    <row r="97" spans="3:15" ht="16.5" thickTop="1" thickBot="1" x14ac:dyDescent="0.3">
      <c r="C97" s="15" t="s">
        <v>81</v>
      </c>
      <c r="D97" s="57"/>
      <c r="E97" s="58">
        <f t="shared" ref="E97:O97" si="28">E13+E18+E23+E33+E38+E50+E74+E96</f>
        <v>114592.30320754717</v>
      </c>
      <c r="F97" s="58">
        <f t="shared" si="28"/>
        <v>6875.5381924528283</v>
      </c>
      <c r="G97" s="58">
        <f t="shared" si="28"/>
        <v>121467.8414</v>
      </c>
      <c r="H97" s="58">
        <f t="shared" si="28"/>
        <v>554</v>
      </c>
      <c r="I97" s="58">
        <f t="shared" si="28"/>
        <v>43144.443396226408</v>
      </c>
      <c r="J97" s="58">
        <f t="shared" si="28"/>
        <v>2588.6666037735877</v>
      </c>
      <c r="K97" s="58">
        <f t="shared" si="28"/>
        <v>45733.11</v>
      </c>
      <c r="L97" s="58">
        <f t="shared" si="28"/>
        <v>0</v>
      </c>
      <c r="M97" s="58">
        <f t="shared" si="28"/>
        <v>71447.859811320755</v>
      </c>
      <c r="N97" s="58">
        <f t="shared" si="28"/>
        <v>4286.8715886792397</v>
      </c>
      <c r="O97" s="58">
        <f t="shared" si="28"/>
        <v>75734.73139999999</v>
      </c>
    </row>
    <row r="98" spans="3:15" ht="15.75" thickTop="1" x14ac:dyDescent="0.25">
      <c r="C98" s="42"/>
      <c r="D98" s="43"/>
      <c r="E98" s="44"/>
      <c r="F98" s="44"/>
      <c r="G98" s="44"/>
      <c r="H98" s="45"/>
      <c r="I98" s="46"/>
      <c r="J98" s="46"/>
      <c r="K98" s="46"/>
      <c r="L98" s="45"/>
      <c r="M98" s="47"/>
      <c r="N98" s="47"/>
      <c r="O98" s="47"/>
    </row>
    <row r="99" spans="3:15" ht="15.75" thickBot="1" x14ac:dyDescent="0.3">
      <c r="C99" s="64" t="s">
        <v>82</v>
      </c>
      <c r="D99" s="24"/>
      <c r="E99" s="65">
        <f>J97</f>
        <v>2588.6666037735877</v>
      </c>
    </row>
    <row r="100" spans="3:15" s="2" customFormat="1" ht="15.75" thickTop="1" x14ac:dyDescent="0.25">
      <c r="C100" s="66"/>
      <c r="D100" s="67"/>
      <c r="E100" s="47"/>
      <c r="H100" s="3"/>
      <c r="L100" s="3"/>
    </row>
    <row r="101" spans="3:15" x14ac:dyDescent="0.25">
      <c r="C101" t="s">
        <v>83</v>
      </c>
      <c r="E101" s="68">
        <f>F96</f>
        <v>0</v>
      </c>
    </row>
  </sheetData>
  <mergeCells count="14">
    <mergeCell ref="C5:O5"/>
    <mergeCell ref="C6:O6"/>
    <mergeCell ref="C8:O8"/>
    <mergeCell ref="E10:G10"/>
    <mergeCell ref="I10:K10"/>
    <mergeCell ref="M10:O10"/>
    <mergeCell ref="A57:A62"/>
    <mergeCell ref="A79:A84"/>
    <mergeCell ref="C26:O26"/>
    <mergeCell ref="E28:G28"/>
    <mergeCell ref="I28:K28"/>
    <mergeCell ref="M28:O28"/>
    <mergeCell ref="I29:K29"/>
    <mergeCell ref="A43:A49"/>
  </mergeCells>
  <pageMargins left="0.7" right="0.7" top="0.5" bottom="0.75" header="0.3" footer="0.3"/>
  <pageSetup paperSize="9" scale="52" orientation="landscape" r:id="rId1"/>
  <rowBreaks count="1" manualBreakCount="1">
    <brk id="52" max="1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26.07.2017 FINAL</vt:lpstr>
      <vt:lpstr>02.08.2017</vt:lpstr>
      <vt:lpstr>'02.08.2017'!Print_Area</vt:lpstr>
      <vt:lpstr>'26.07.2017 FINAL'!Print_Area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2017-08-02T04:03:54Z</dcterms:created>
  <dcterms:modified xsi:type="dcterms:W3CDTF">2017-08-07T09:02:23Z</dcterms:modified>
</cp:coreProperties>
</file>