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9935" windowHeight="7470" activeTab="1"/>
  </bookViews>
  <sheets>
    <sheet name="25.07.2017 FINAL" sheetId="1" r:id="rId1"/>
    <sheet name="02.08.2017" sheetId="2" r:id="rId2"/>
  </sheets>
  <definedNames>
    <definedName name="_xlnm.Print_Area" localSheetId="1">'02.08.2017'!$A$1:$P$202</definedName>
    <definedName name="_xlnm.Print_Area" localSheetId="0">'25.07.2017 FINAL'!$A$1:$P$178</definedName>
    <definedName name="_xlnm.Print_Titles" localSheetId="1">'02.08.2017'!$1:$6</definedName>
    <definedName name="_xlnm.Print_Titles" localSheetId="0">'25.07.2017 FINAL'!$1:$6</definedName>
  </definedNames>
  <calcPr calcId="145621"/>
</workbook>
</file>

<file path=xl/calcChain.xml><?xml version="1.0" encoding="utf-8"?>
<calcChain xmlns="http://schemas.openxmlformats.org/spreadsheetml/2006/main">
  <c r="E201" i="2" l="1"/>
  <c r="G196" i="2"/>
  <c r="H196" i="2"/>
  <c r="I196" i="2"/>
  <c r="J196" i="2"/>
  <c r="K196" i="2"/>
  <c r="L196" i="2"/>
  <c r="M196" i="2"/>
  <c r="N196" i="2"/>
  <c r="O196" i="2"/>
  <c r="P196" i="2"/>
  <c r="F196" i="2"/>
  <c r="G165" i="2" l="1"/>
  <c r="H165" i="2" s="1"/>
  <c r="P165" i="2" s="1"/>
  <c r="J165" i="2"/>
  <c r="K165" i="2" s="1"/>
  <c r="N165" i="2" l="1"/>
  <c r="O165" i="2"/>
  <c r="G164" i="2" l="1"/>
  <c r="H163" i="2"/>
  <c r="G163" i="2"/>
  <c r="J163" i="2"/>
  <c r="N163" i="2" s="1"/>
  <c r="K163" i="2" l="1"/>
  <c r="O163" i="2" s="1"/>
  <c r="P163" i="2"/>
  <c r="G162" i="2"/>
  <c r="H162" i="2" s="1"/>
  <c r="P162" i="2" s="1"/>
  <c r="J162" i="2"/>
  <c r="N162" i="2" s="1"/>
  <c r="K162" i="2" l="1"/>
  <c r="O162" i="2" s="1"/>
  <c r="M194" i="2"/>
  <c r="L194" i="2"/>
  <c r="I194" i="2"/>
  <c r="F194" i="2"/>
  <c r="J193" i="2"/>
  <c r="K193" i="2" s="1"/>
  <c r="G193" i="2"/>
  <c r="H193" i="2" s="1"/>
  <c r="P193" i="2" s="1"/>
  <c r="J192" i="2"/>
  <c r="N192" i="2" s="1"/>
  <c r="G192" i="2"/>
  <c r="H192" i="2" s="1"/>
  <c r="P192" i="2" s="1"/>
  <c r="J191" i="2"/>
  <c r="N191" i="2" s="1"/>
  <c r="G191" i="2"/>
  <c r="J190" i="2"/>
  <c r="N190" i="2" s="1"/>
  <c r="G190" i="2"/>
  <c r="J189" i="2"/>
  <c r="K189" i="2" s="1"/>
  <c r="G189" i="2"/>
  <c r="J188" i="2"/>
  <c r="N188" i="2" s="1"/>
  <c r="G188" i="2"/>
  <c r="H188" i="2" s="1"/>
  <c r="P188" i="2" s="1"/>
  <c r="J187" i="2"/>
  <c r="K187" i="2" s="1"/>
  <c r="G187" i="2"/>
  <c r="H187" i="2" s="1"/>
  <c r="P187" i="2" s="1"/>
  <c r="J186" i="2"/>
  <c r="K186" i="2" s="1"/>
  <c r="G186" i="2"/>
  <c r="J185" i="2"/>
  <c r="N185" i="2" s="1"/>
  <c r="G185" i="2"/>
  <c r="H185" i="2" s="1"/>
  <c r="P185" i="2" s="1"/>
  <c r="J184" i="2"/>
  <c r="N184" i="2" s="1"/>
  <c r="G184" i="2"/>
  <c r="H184" i="2" s="1"/>
  <c r="P184" i="2" s="1"/>
  <c r="J183" i="2"/>
  <c r="N183" i="2" s="1"/>
  <c r="G183" i="2"/>
  <c r="J182" i="2"/>
  <c r="N182" i="2" s="1"/>
  <c r="G182" i="2"/>
  <c r="J181" i="2"/>
  <c r="K181" i="2" s="1"/>
  <c r="G181" i="2"/>
  <c r="H181" i="2" s="1"/>
  <c r="P181" i="2" s="1"/>
  <c r="J180" i="2"/>
  <c r="N180" i="2" s="1"/>
  <c r="G180" i="2"/>
  <c r="H180" i="2" s="1"/>
  <c r="P180" i="2" s="1"/>
  <c r="J179" i="2"/>
  <c r="N179" i="2" s="1"/>
  <c r="G179" i="2"/>
  <c r="H179" i="2" s="1"/>
  <c r="P179" i="2" s="1"/>
  <c r="J178" i="2"/>
  <c r="N178" i="2" s="1"/>
  <c r="G178" i="2"/>
  <c r="J177" i="2"/>
  <c r="N177" i="2" s="1"/>
  <c r="G177" i="2"/>
  <c r="H177" i="2" s="1"/>
  <c r="P177" i="2" s="1"/>
  <c r="J176" i="2"/>
  <c r="N176" i="2" s="1"/>
  <c r="G176" i="2"/>
  <c r="H176" i="2" s="1"/>
  <c r="P176" i="2" s="1"/>
  <c r="J175" i="2"/>
  <c r="N175" i="2" s="1"/>
  <c r="G175" i="2"/>
  <c r="J174" i="2"/>
  <c r="N174" i="2" s="1"/>
  <c r="G174" i="2"/>
  <c r="J173" i="2"/>
  <c r="K173" i="2" s="1"/>
  <c r="G173" i="2"/>
  <c r="H173" i="2" s="1"/>
  <c r="P173" i="2" s="1"/>
  <c r="J172" i="2"/>
  <c r="N172" i="2" s="1"/>
  <c r="G172" i="2"/>
  <c r="H172" i="2" s="1"/>
  <c r="P172" i="2" s="1"/>
  <c r="J171" i="2"/>
  <c r="N171" i="2" s="1"/>
  <c r="G171" i="2"/>
  <c r="H171" i="2" s="1"/>
  <c r="P171" i="2" s="1"/>
  <c r="J170" i="2"/>
  <c r="N170" i="2" s="1"/>
  <c r="G170" i="2"/>
  <c r="J169" i="2"/>
  <c r="N169" i="2" s="1"/>
  <c r="G169" i="2"/>
  <c r="J168" i="2"/>
  <c r="N168" i="2" s="1"/>
  <c r="G168" i="2"/>
  <c r="H168" i="2" s="1"/>
  <c r="P168" i="2" s="1"/>
  <c r="J167" i="2"/>
  <c r="N167" i="2" s="1"/>
  <c r="G167" i="2"/>
  <c r="J166" i="2"/>
  <c r="N166" i="2" s="1"/>
  <c r="G166" i="2"/>
  <c r="J164" i="2"/>
  <c r="K164" i="2" s="1"/>
  <c r="M158" i="2"/>
  <c r="L158" i="2"/>
  <c r="I158" i="2"/>
  <c r="F158" i="2"/>
  <c r="J157" i="2"/>
  <c r="N157" i="2" s="1"/>
  <c r="G157" i="2"/>
  <c r="J156" i="2"/>
  <c r="N156" i="2" s="1"/>
  <c r="G156" i="2"/>
  <c r="H156" i="2" s="1"/>
  <c r="P156" i="2" s="1"/>
  <c r="J155" i="2"/>
  <c r="K155" i="2" s="1"/>
  <c r="G155" i="2"/>
  <c r="J154" i="2"/>
  <c r="N154" i="2" s="1"/>
  <c r="G154" i="2"/>
  <c r="J153" i="2"/>
  <c r="N153" i="2" s="1"/>
  <c r="G153" i="2"/>
  <c r="J152" i="2"/>
  <c r="N152" i="2" s="1"/>
  <c r="G152" i="2"/>
  <c r="H152" i="2" s="1"/>
  <c r="P152" i="2" s="1"/>
  <c r="J151" i="2"/>
  <c r="K151" i="2" s="1"/>
  <c r="G151" i="2"/>
  <c r="J150" i="2"/>
  <c r="N150" i="2" s="1"/>
  <c r="G150" i="2"/>
  <c r="J149" i="2"/>
  <c r="N149" i="2" s="1"/>
  <c r="G149" i="2"/>
  <c r="J148" i="2"/>
  <c r="N148" i="2" s="1"/>
  <c r="G148" i="2"/>
  <c r="H148" i="2" s="1"/>
  <c r="P148" i="2" s="1"/>
  <c r="J147" i="2"/>
  <c r="K147" i="2" s="1"/>
  <c r="G147" i="2"/>
  <c r="J146" i="2"/>
  <c r="N146" i="2" s="1"/>
  <c r="G146" i="2"/>
  <c r="J145" i="2"/>
  <c r="N145" i="2" s="1"/>
  <c r="G145" i="2"/>
  <c r="J144" i="2"/>
  <c r="N144" i="2" s="1"/>
  <c r="G144" i="2"/>
  <c r="H144" i="2" s="1"/>
  <c r="P144" i="2" s="1"/>
  <c r="J143" i="2"/>
  <c r="N143" i="2" s="1"/>
  <c r="G143" i="2"/>
  <c r="J142" i="2"/>
  <c r="N142" i="2" s="1"/>
  <c r="G142" i="2"/>
  <c r="J141" i="2"/>
  <c r="N141" i="2" s="1"/>
  <c r="G141" i="2"/>
  <c r="H141" i="2" s="1"/>
  <c r="P141" i="2" s="1"/>
  <c r="J140" i="2"/>
  <c r="N140" i="2" s="1"/>
  <c r="G140" i="2"/>
  <c r="H140" i="2" s="1"/>
  <c r="P140" i="2" s="1"/>
  <c r="J139" i="2"/>
  <c r="N139" i="2" s="1"/>
  <c r="G139" i="2"/>
  <c r="J138" i="2"/>
  <c r="N138" i="2" s="1"/>
  <c r="G138" i="2"/>
  <c r="J137" i="2"/>
  <c r="N137" i="2" s="1"/>
  <c r="G137" i="2"/>
  <c r="H137" i="2" s="1"/>
  <c r="P137" i="2" s="1"/>
  <c r="J136" i="2"/>
  <c r="N136" i="2" s="1"/>
  <c r="G136" i="2"/>
  <c r="H136" i="2" s="1"/>
  <c r="P136" i="2" s="1"/>
  <c r="J135" i="2"/>
  <c r="K135" i="2" s="1"/>
  <c r="G135" i="2"/>
  <c r="J134" i="2"/>
  <c r="N134" i="2" s="1"/>
  <c r="G134" i="2"/>
  <c r="J133" i="2"/>
  <c r="N133" i="2" s="1"/>
  <c r="G133" i="2"/>
  <c r="H133" i="2" s="1"/>
  <c r="P133" i="2" s="1"/>
  <c r="J132" i="2"/>
  <c r="N132" i="2" s="1"/>
  <c r="G132" i="2"/>
  <c r="H132" i="2" s="1"/>
  <c r="P132" i="2" s="1"/>
  <c r="J131" i="2"/>
  <c r="N131" i="2" s="1"/>
  <c r="G131" i="2"/>
  <c r="J130" i="2"/>
  <c r="N130" i="2" s="1"/>
  <c r="G130" i="2"/>
  <c r="J129" i="2"/>
  <c r="N129" i="2" s="1"/>
  <c r="G129" i="2"/>
  <c r="H129" i="2" s="1"/>
  <c r="P129" i="2" s="1"/>
  <c r="J128" i="2"/>
  <c r="K128" i="2" s="1"/>
  <c r="G128" i="2"/>
  <c r="H128" i="2" s="1"/>
  <c r="P128" i="2" s="1"/>
  <c r="J127" i="2"/>
  <c r="N127" i="2" s="1"/>
  <c r="G127" i="2"/>
  <c r="M122" i="2"/>
  <c r="L122" i="2"/>
  <c r="I122" i="2"/>
  <c r="F122" i="2"/>
  <c r="J121" i="2"/>
  <c r="N121" i="2" s="1"/>
  <c r="G121" i="2"/>
  <c r="H121" i="2" s="1"/>
  <c r="P121" i="2" s="1"/>
  <c r="J120" i="2"/>
  <c r="N120" i="2" s="1"/>
  <c r="G120" i="2"/>
  <c r="H120" i="2" s="1"/>
  <c r="P120" i="2" s="1"/>
  <c r="J119" i="2"/>
  <c r="K119" i="2" s="1"/>
  <c r="G119" i="2"/>
  <c r="H119" i="2" s="1"/>
  <c r="P119" i="2" s="1"/>
  <c r="J118" i="2"/>
  <c r="N118" i="2" s="1"/>
  <c r="G118" i="2"/>
  <c r="H118" i="2" s="1"/>
  <c r="P118" i="2" s="1"/>
  <c r="N117" i="2"/>
  <c r="G117" i="2"/>
  <c r="J116" i="2"/>
  <c r="K116" i="2" s="1"/>
  <c r="G116" i="2"/>
  <c r="H116" i="2" s="1"/>
  <c r="P116" i="2" s="1"/>
  <c r="J115" i="2"/>
  <c r="K115" i="2" s="1"/>
  <c r="G115" i="2"/>
  <c r="J114" i="2"/>
  <c r="N114" i="2" s="1"/>
  <c r="G114" i="2"/>
  <c r="J113" i="2"/>
  <c r="N113" i="2" s="1"/>
  <c r="G113" i="2"/>
  <c r="G112" i="2"/>
  <c r="H112" i="2" s="1"/>
  <c r="P112" i="2" s="1"/>
  <c r="J111" i="2"/>
  <c r="K111" i="2" s="1"/>
  <c r="G111" i="2"/>
  <c r="J110" i="2"/>
  <c r="N110" i="2" s="1"/>
  <c r="G110" i="2"/>
  <c r="J109" i="2"/>
  <c r="N109" i="2" s="1"/>
  <c r="G109" i="2"/>
  <c r="G108" i="2"/>
  <c r="H108" i="2" s="1"/>
  <c r="P108" i="2" s="1"/>
  <c r="G107" i="2"/>
  <c r="J106" i="2"/>
  <c r="N106" i="2" s="1"/>
  <c r="G106" i="2"/>
  <c r="J105" i="2"/>
  <c r="N105" i="2" s="1"/>
  <c r="G105" i="2"/>
  <c r="J104" i="2"/>
  <c r="K104" i="2" s="1"/>
  <c r="G104" i="2"/>
  <c r="H104" i="2" s="1"/>
  <c r="P104" i="2" s="1"/>
  <c r="J103" i="2"/>
  <c r="K103" i="2" s="1"/>
  <c r="G103" i="2"/>
  <c r="J102" i="2"/>
  <c r="N102" i="2" s="1"/>
  <c r="G102" i="2"/>
  <c r="J101" i="2"/>
  <c r="N101" i="2" s="1"/>
  <c r="G101" i="2"/>
  <c r="G100" i="2"/>
  <c r="H100" i="2" s="1"/>
  <c r="P100" i="2" s="1"/>
  <c r="G99" i="2"/>
  <c r="J98" i="2"/>
  <c r="G98" i="2"/>
  <c r="H98" i="2" s="1"/>
  <c r="P98" i="2" s="1"/>
  <c r="J97" i="2"/>
  <c r="K97" i="2" s="1"/>
  <c r="G97" i="2"/>
  <c r="H97" i="2" s="1"/>
  <c r="P97" i="2" s="1"/>
  <c r="M95" i="2"/>
  <c r="L95" i="2"/>
  <c r="I95" i="2"/>
  <c r="H95" i="2"/>
  <c r="P94" i="2"/>
  <c r="J94" i="2"/>
  <c r="K94" i="2" s="1"/>
  <c r="F94" i="2"/>
  <c r="G94" i="2" s="1"/>
  <c r="P93" i="2"/>
  <c r="J93" i="2"/>
  <c r="K93" i="2" s="1"/>
  <c r="F93" i="2"/>
  <c r="G93" i="2" s="1"/>
  <c r="P92" i="2"/>
  <c r="J92" i="2"/>
  <c r="K92" i="2" s="1"/>
  <c r="F92" i="2"/>
  <c r="P91" i="2"/>
  <c r="J91" i="2"/>
  <c r="K91" i="2" s="1"/>
  <c r="F91" i="2"/>
  <c r="G91" i="2" s="1"/>
  <c r="P90" i="2"/>
  <c r="J90" i="2"/>
  <c r="K90" i="2" s="1"/>
  <c r="F90" i="2"/>
  <c r="G90" i="2" s="1"/>
  <c r="P89" i="2"/>
  <c r="J89" i="2"/>
  <c r="K89" i="2" s="1"/>
  <c r="F89" i="2"/>
  <c r="G89" i="2" s="1"/>
  <c r="P88" i="2"/>
  <c r="J88" i="2"/>
  <c r="K88" i="2" s="1"/>
  <c r="F88" i="2"/>
  <c r="P87" i="2"/>
  <c r="J87" i="2"/>
  <c r="K87" i="2" s="1"/>
  <c r="F87" i="2"/>
  <c r="G87" i="2" s="1"/>
  <c r="P86" i="2"/>
  <c r="J86" i="2"/>
  <c r="K86" i="2" s="1"/>
  <c r="F86" i="2"/>
  <c r="G86" i="2" s="1"/>
  <c r="P85" i="2"/>
  <c r="J85" i="2"/>
  <c r="K85" i="2" s="1"/>
  <c r="O85" i="2" s="1"/>
  <c r="P84" i="2"/>
  <c r="J84" i="2"/>
  <c r="N84" i="2" s="1"/>
  <c r="M80" i="2"/>
  <c r="L80" i="2"/>
  <c r="I80" i="2"/>
  <c r="G80" i="2"/>
  <c r="F80" i="2"/>
  <c r="J79" i="2"/>
  <c r="N79" i="2" s="1"/>
  <c r="H79" i="2"/>
  <c r="P79" i="2" s="1"/>
  <c r="J78" i="2"/>
  <c r="K78" i="2" s="1"/>
  <c r="O78" i="2" s="1"/>
  <c r="H78" i="2"/>
  <c r="P78" i="2" s="1"/>
  <c r="N77" i="2"/>
  <c r="H77" i="2"/>
  <c r="P77" i="2" s="1"/>
  <c r="J76" i="2"/>
  <c r="N76" i="2" s="1"/>
  <c r="H76" i="2"/>
  <c r="P76" i="2" s="1"/>
  <c r="J75" i="2"/>
  <c r="N75" i="2" s="1"/>
  <c r="H75" i="2"/>
  <c r="P75" i="2" s="1"/>
  <c r="N74" i="2"/>
  <c r="H74" i="2"/>
  <c r="P74" i="2" s="1"/>
  <c r="J73" i="2"/>
  <c r="N73" i="2" s="1"/>
  <c r="H73" i="2"/>
  <c r="P73" i="2" s="1"/>
  <c r="J72" i="2"/>
  <c r="N72" i="2" s="1"/>
  <c r="P72" i="2"/>
  <c r="J71" i="2"/>
  <c r="N71" i="2" s="1"/>
  <c r="H71" i="2"/>
  <c r="P71" i="2" s="1"/>
  <c r="J70" i="2"/>
  <c r="N70" i="2" s="1"/>
  <c r="H70" i="2"/>
  <c r="P70" i="2" s="1"/>
  <c r="N69" i="2"/>
  <c r="H69" i="2"/>
  <c r="P69" i="2" s="1"/>
  <c r="J68" i="2"/>
  <c r="N68" i="2" s="1"/>
  <c r="H68" i="2"/>
  <c r="P68" i="2" s="1"/>
  <c r="N67" i="2"/>
  <c r="H67" i="2"/>
  <c r="P67" i="2" s="1"/>
  <c r="J66" i="2"/>
  <c r="N66" i="2" s="1"/>
  <c r="H66" i="2"/>
  <c r="P66" i="2" s="1"/>
  <c r="J65" i="2"/>
  <c r="N65" i="2" s="1"/>
  <c r="H65" i="2"/>
  <c r="P65" i="2" s="1"/>
  <c r="J64" i="2"/>
  <c r="N64" i="2" s="1"/>
  <c r="H64" i="2"/>
  <c r="P64" i="2" s="1"/>
  <c r="J63" i="2"/>
  <c r="N63" i="2" s="1"/>
  <c r="H63" i="2"/>
  <c r="P63" i="2" s="1"/>
  <c r="N62" i="2"/>
  <c r="H62" i="2"/>
  <c r="P62" i="2" s="1"/>
  <c r="O61" i="2"/>
  <c r="H61" i="2"/>
  <c r="P61" i="2" s="1"/>
  <c r="J60" i="2"/>
  <c r="N60" i="2" s="1"/>
  <c r="H60" i="2"/>
  <c r="P60" i="2" s="1"/>
  <c r="J59" i="2"/>
  <c r="N59" i="2" s="1"/>
  <c r="H59" i="2"/>
  <c r="P59" i="2" s="1"/>
  <c r="N58" i="2"/>
  <c r="H58" i="2"/>
  <c r="P58" i="2" s="1"/>
  <c r="J57" i="2"/>
  <c r="K57" i="2" s="1"/>
  <c r="O57" i="2" s="1"/>
  <c r="H57" i="2"/>
  <c r="P57" i="2" s="1"/>
  <c r="J56" i="2"/>
  <c r="N56" i="2" s="1"/>
  <c r="H56" i="2"/>
  <c r="P56" i="2" s="1"/>
  <c r="J55" i="2"/>
  <c r="N55" i="2" s="1"/>
  <c r="H55" i="2"/>
  <c r="P55" i="2" s="1"/>
  <c r="N54" i="2"/>
  <c r="H54" i="2"/>
  <c r="P54" i="2" s="1"/>
  <c r="J53" i="2"/>
  <c r="K53" i="2" s="1"/>
  <c r="O53" i="2" s="1"/>
  <c r="H53" i="2"/>
  <c r="P53" i="2" s="1"/>
  <c r="O52" i="2"/>
  <c r="H52" i="2"/>
  <c r="P52" i="2" s="1"/>
  <c r="J51" i="2"/>
  <c r="K51" i="2" s="1"/>
  <c r="O51" i="2" s="1"/>
  <c r="H51" i="2"/>
  <c r="P50" i="2"/>
  <c r="J50" i="2"/>
  <c r="K50" i="2" s="1"/>
  <c r="M46" i="2"/>
  <c r="L46" i="2"/>
  <c r="I46" i="2"/>
  <c r="H46" i="2"/>
  <c r="G46" i="2"/>
  <c r="F46" i="2"/>
  <c r="P45" i="2"/>
  <c r="P46" i="2" s="1"/>
  <c r="J45" i="2"/>
  <c r="J46" i="2" s="1"/>
  <c r="M37" i="2"/>
  <c r="L37" i="2"/>
  <c r="I37" i="2"/>
  <c r="J36" i="2"/>
  <c r="N36" i="2" s="1"/>
  <c r="H36" i="2"/>
  <c r="P36" i="2" s="1"/>
  <c r="J35" i="2"/>
  <c r="N35" i="2" s="1"/>
  <c r="H35" i="2"/>
  <c r="P35" i="2" s="1"/>
  <c r="J34" i="2"/>
  <c r="N34" i="2" s="1"/>
  <c r="H34" i="2"/>
  <c r="P34" i="2" s="1"/>
  <c r="J33" i="2"/>
  <c r="N33" i="2" s="1"/>
  <c r="H33" i="2"/>
  <c r="P33" i="2" s="1"/>
  <c r="J32" i="2"/>
  <c r="N32" i="2" s="1"/>
  <c r="H32" i="2"/>
  <c r="P32" i="2" s="1"/>
  <c r="J31" i="2"/>
  <c r="N31" i="2" s="1"/>
  <c r="H31" i="2"/>
  <c r="P31" i="2" s="1"/>
  <c r="J30" i="2"/>
  <c r="N30" i="2" s="1"/>
  <c r="H30" i="2"/>
  <c r="P30" i="2" s="1"/>
  <c r="H29" i="2"/>
  <c r="P29" i="2" s="1"/>
  <c r="J28" i="2"/>
  <c r="N28" i="2" s="1"/>
  <c r="H28" i="2"/>
  <c r="P28" i="2" s="1"/>
  <c r="J27" i="2"/>
  <c r="H27" i="2"/>
  <c r="P27" i="2" s="1"/>
  <c r="J26" i="2"/>
  <c r="K26" i="2" s="1"/>
  <c r="O26" i="2" s="1"/>
  <c r="H26" i="2"/>
  <c r="P26" i="2" s="1"/>
  <c r="J25" i="2"/>
  <c r="H25" i="2"/>
  <c r="P25" i="2" s="1"/>
  <c r="J24" i="2"/>
  <c r="K24" i="2" s="1"/>
  <c r="O24" i="2" s="1"/>
  <c r="H24" i="2"/>
  <c r="P24" i="2" s="1"/>
  <c r="J23" i="2"/>
  <c r="H23" i="2"/>
  <c r="P23" i="2" s="1"/>
  <c r="J22" i="2"/>
  <c r="N22" i="2" s="1"/>
  <c r="H22" i="2"/>
  <c r="P22" i="2" s="1"/>
  <c r="J21" i="2"/>
  <c r="H21" i="2"/>
  <c r="P20" i="2"/>
  <c r="J20" i="2"/>
  <c r="F20" i="2"/>
  <c r="P19" i="2"/>
  <c r="J19" i="2"/>
  <c r="M14" i="2"/>
  <c r="L14" i="2"/>
  <c r="I14" i="2"/>
  <c r="G14" i="2"/>
  <c r="F14" i="2"/>
  <c r="J13" i="2"/>
  <c r="N13" i="2" s="1"/>
  <c r="H13" i="2"/>
  <c r="P13" i="2" s="1"/>
  <c r="J12" i="2"/>
  <c r="K12" i="2" s="1"/>
  <c r="O12" i="2" s="1"/>
  <c r="H12" i="2"/>
  <c r="P12" i="2" s="1"/>
  <c r="J11" i="2"/>
  <c r="N11" i="2" s="1"/>
  <c r="H11" i="2"/>
  <c r="M170" i="1"/>
  <c r="L170" i="1"/>
  <c r="I170" i="1"/>
  <c r="F170" i="1"/>
  <c r="P169" i="1"/>
  <c r="J169" i="1"/>
  <c r="H169" i="1"/>
  <c r="G169" i="1"/>
  <c r="N168" i="1"/>
  <c r="K168" i="1"/>
  <c r="J168" i="1"/>
  <c r="G168" i="1"/>
  <c r="N167" i="1"/>
  <c r="K167" i="1"/>
  <c r="J167" i="1"/>
  <c r="G167" i="1"/>
  <c r="P166" i="1"/>
  <c r="J166" i="1"/>
  <c r="H166" i="1"/>
  <c r="G166" i="1"/>
  <c r="P165" i="1"/>
  <c r="J165" i="1"/>
  <c r="H165" i="1"/>
  <c r="G165" i="1"/>
  <c r="N164" i="1"/>
  <c r="K164" i="1"/>
  <c r="J164" i="1"/>
  <c r="G164" i="1"/>
  <c r="O164" i="1" s="1"/>
  <c r="N163" i="1"/>
  <c r="K163" i="1"/>
  <c r="J163" i="1"/>
  <c r="G163" i="1"/>
  <c r="P162" i="1"/>
  <c r="J162" i="1"/>
  <c r="H162" i="1"/>
  <c r="G162" i="1"/>
  <c r="P161" i="1"/>
  <c r="J161" i="1"/>
  <c r="H161" i="1"/>
  <c r="G161" i="1"/>
  <c r="N160" i="1"/>
  <c r="K160" i="1"/>
  <c r="J160" i="1"/>
  <c r="G160" i="1"/>
  <c r="O160" i="1" s="1"/>
  <c r="N159" i="1"/>
  <c r="K159" i="1"/>
  <c r="J159" i="1"/>
  <c r="G159" i="1"/>
  <c r="P158" i="1"/>
  <c r="J158" i="1"/>
  <c r="H158" i="1"/>
  <c r="G158" i="1"/>
  <c r="P157" i="1"/>
  <c r="J157" i="1"/>
  <c r="H157" i="1"/>
  <c r="G157" i="1"/>
  <c r="O156" i="1"/>
  <c r="N156" i="1"/>
  <c r="K156" i="1"/>
  <c r="J156" i="1"/>
  <c r="H156" i="1"/>
  <c r="P156" i="1" s="1"/>
  <c r="G156" i="1"/>
  <c r="N155" i="1"/>
  <c r="K155" i="1"/>
  <c r="J155" i="1"/>
  <c r="G155" i="1"/>
  <c r="P154" i="1"/>
  <c r="J154" i="1"/>
  <c r="H154" i="1"/>
  <c r="G154" i="1"/>
  <c r="P153" i="1"/>
  <c r="J153" i="1"/>
  <c r="H153" i="1"/>
  <c r="G153" i="1"/>
  <c r="N152" i="1"/>
  <c r="K152" i="1"/>
  <c r="J152" i="1"/>
  <c r="G152" i="1"/>
  <c r="N151" i="1"/>
  <c r="K151" i="1"/>
  <c r="J151" i="1"/>
  <c r="G151" i="1"/>
  <c r="P150" i="1"/>
  <c r="J150" i="1"/>
  <c r="H150" i="1"/>
  <c r="G150" i="1"/>
  <c r="P149" i="1"/>
  <c r="J149" i="1"/>
  <c r="H149" i="1"/>
  <c r="G149" i="1"/>
  <c r="N148" i="1"/>
  <c r="K148" i="1"/>
  <c r="J148" i="1"/>
  <c r="G148" i="1"/>
  <c r="O148" i="1" s="1"/>
  <c r="N147" i="1"/>
  <c r="K147" i="1"/>
  <c r="J147" i="1"/>
  <c r="G147" i="1"/>
  <c r="P146" i="1"/>
  <c r="J146" i="1"/>
  <c r="H146" i="1"/>
  <c r="G146" i="1"/>
  <c r="P145" i="1"/>
  <c r="J145" i="1"/>
  <c r="H145" i="1"/>
  <c r="G145" i="1"/>
  <c r="N144" i="1"/>
  <c r="K144" i="1"/>
  <c r="J144" i="1"/>
  <c r="G144" i="1"/>
  <c r="O144" i="1" s="1"/>
  <c r="N143" i="1"/>
  <c r="K143" i="1"/>
  <c r="J143" i="1"/>
  <c r="G143" i="1"/>
  <c r="P142" i="1"/>
  <c r="J142" i="1"/>
  <c r="H142" i="1"/>
  <c r="G142" i="1"/>
  <c r="J141" i="1"/>
  <c r="H141" i="1"/>
  <c r="P141" i="1" s="1"/>
  <c r="G141" i="1"/>
  <c r="N140" i="1"/>
  <c r="K140" i="1"/>
  <c r="J140" i="1"/>
  <c r="G140" i="1"/>
  <c r="N139" i="1"/>
  <c r="K139" i="1"/>
  <c r="J139" i="1"/>
  <c r="G139" i="1"/>
  <c r="M134" i="1"/>
  <c r="L134" i="1"/>
  <c r="I134" i="1"/>
  <c r="F134" i="1"/>
  <c r="P133" i="1"/>
  <c r="J133" i="1"/>
  <c r="N133" i="1" s="1"/>
  <c r="H133" i="1"/>
  <c r="G133" i="1"/>
  <c r="J132" i="1"/>
  <c r="H132" i="1"/>
  <c r="P132" i="1" s="1"/>
  <c r="G132" i="1"/>
  <c r="N131" i="1"/>
  <c r="K131" i="1"/>
  <c r="J131" i="1"/>
  <c r="G131" i="1"/>
  <c r="N130" i="1"/>
  <c r="K130" i="1"/>
  <c r="J130" i="1"/>
  <c r="G130" i="1"/>
  <c r="P129" i="1"/>
  <c r="J129" i="1"/>
  <c r="N129" i="1" s="1"/>
  <c r="H129" i="1"/>
  <c r="G129" i="1"/>
  <c r="J128" i="1"/>
  <c r="H128" i="1"/>
  <c r="P128" i="1" s="1"/>
  <c r="G128" i="1"/>
  <c r="O127" i="1"/>
  <c r="N127" i="1"/>
  <c r="H127" i="1"/>
  <c r="P127" i="1" s="1"/>
  <c r="G127" i="1"/>
  <c r="P126" i="1"/>
  <c r="J126" i="1"/>
  <c r="H126" i="1"/>
  <c r="G126" i="1"/>
  <c r="N125" i="1"/>
  <c r="K125" i="1"/>
  <c r="J125" i="1"/>
  <c r="G125" i="1"/>
  <c r="O125" i="1" s="1"/>
  <c r="N124" i="1"/>
  <c r="K124" i="1"/>
  <c r="J124" i="1"/>
  <c r="G124" i="1"/>
  <c r="P123" i="1"/>
  <c r="J123" i="1"/>
  <c r="H123" i="1"/>
  <c r="G123" i="1"/>
  <c r="P122" i="1"/>
  <c r="J122" i="1"/>
  <c r="H122" i="1"/>
  <c r="G122" i="1"/>
  <c r="N121" i="1"/>
  <c r="K121" i="1"/>
  <c r="J121" i="1"/>
  <c r="G121" i="1"/>
  <c r="O121" i="1" s="1"/>
  <c r="N120" i="1"/>
  <c r="K120" i="1"/>
  <c r="J120" i="1"/>
  <c r="G120" i="1"/>
  <c r="P119" i="1"/>
  <c r="J119" i="1"/>
  <c r="H119" i="1"/>
  <c r="G119" i="1"/>
  <c r="P118" i="1"/>
  <c r="J118" i="1"/>
  <c r="H118" i="1"/>
  <c r="G118" i="1"/>
  <c r="O117" i="1"/>
  <c r="N117" i="1"/>
  <c r="K117" i="1"/>
  <c r="J117" i="1"/>
  <c r="H117" i="1"/>
  <c r="P117" i="1" s="1"/>
  <c r="G117" i="1"/>
  <c r="N116" i="1"/>
  <c r="K116" i="1"/>
  <c r="J116" i="1"/>
  <c r="G116" i="1"/>
  <c r="P115" i="1"/>
  <c r="J115" i="1"/>
  <c r="H115" i="1"/>
  <c r="G115" i="1"/>
  <c r="P114" i="1"/>
  <c r="J114" i="1"/>
  <c r="H114" i="1"/>
  <c r="G114" i="1"/>
  <c r="N113" i="1"/>
  <c r="K113" i="1"/>
  <c r="J113" i="1"/>
  <c r="G113" i="1"/>
  <c r="N112" i="1"/>
  <c r="K112" i="1"/>
  <c r="J112" i="1"/>
  <c r="G112" i="1"/>
  <c r="P111" i="1"/>
  <c r="J111" i="1"/>
  <c r="H111" i="1"/>
  <c r="G111" i="1"/>
  <c r="P110" i="1"/>
  <c r="J110" i="1"/>
  <c r="H110" i="1"/>
  <c r="G110" i="1"/>
  <c r="N109" i="1"/>
  <c r="K109" i="1"/>
  <c r="J109" i="1"/>
  <c r="G109" i="1"/>
  <c r="O109" i="1" s="1"/>
  <c r="N108" i="1"/>
  <c r="K108" i="1"/>
  <c r="J108" i="1"/>
  <c r="G108" i="1"/>
  <c r="J107" i="1"/>
  <c r="H107" i="1"/>
  <c r="P107" i="1" s="1"/>
  <c r="G107" i="1"/>
  <c r="O106" i="1"/>
  <c r="N106" i="1"/>
  <c r="J106" i="1"/>
  <c r="K106" i="1" s="1"/>
  <c r="G106" i="1"/>
  <c r="H106" i="1" s="1"/>
  <c r="P106" i="1" s="1"/>
  <c r="O105" i="1"/>
  <c r="N105" i="1"/>
  <c r="K105" i="1"/>
  <c r="J105" i="1"/>
  <c r="H105" i="1"/>
  <c r="P105" i="1" s="1"/>
  <c r="G105" i="1"/>
  <c r="N104" i="1"/>
  <c r="K104" i="1"/>
  <c r="J104" i="1"/>
  <c r="G104" i="1"/>
  <c r="J103" i="1"/>
  <c r="N103" i="1" s="1"/>
  <c r="G103" i="1"/>
  <c r="J102" i="1"/>
  <c r="H102" i="1"/>
  <c r="P102" i="1" s="1"/>
  <c r="G102" i="1"/>
  <c r="N101" i="1"/>
  <c r="J101" i="1"/>
  <c r="G101" i="1"/>
  <c r="M99" i="1"/>
  <c r="L99" i="1"/>
  <c r="I99" i="1"/>
  <c r="H99" i="1"/>
  <c r="P98" i="1"/>
  <c r="J98" i="1"/>
  <c r="K98" i="1" s="1"/>
  <c r="F98" i="1"/>
  <c r="G98" i="1" s="1"/>
  <c r="P97" i="1"/>
  <c r="J97" i="1"/>
  <c r="K97" i="1" s="1"/>
  <c r="O97" i="1" s="1"/>
  <c r="G97" i="1"/>
  <c r="F97" i="1"/>
  <c r="P96" i="1"/>
  <c r="J96" i="1"/>
  <c r="K96" i="1" s="1"/>
  <c r="F96" i="1"/>
  <c r="P95" i="1"/>
  <c r="N95" i="1"/>
  <c r="K95" i="1"/>
  <c r="J95" i="1"/>
  <c r="F95" i="1"/>
  <c r="G95" i="1" s="1"/>
  <c r="P94" i="1"/>
  <c r="J94" i="1"/>
  <c r="K94" i="1" s="1"/>
  <c r="F94" i="1"/>
  <c r="G94" i="1" s="1"/>
  <c r="P93" i="1"/>
  <c r="J93" i="1"/>
  <c r="K93" i="1" s="1"/>
  <c r="O93" i="1" s="1"/>
  <c r="G93" i="1"/>
  <c r="F93" i="1"/>
  <c r="P92" i="1"/>
  <c r="J92" i="1"/>
  <c r="K92" i="1" s="1"/>
  <c r="F92" i="1"/>
  <c r="P91" i="1"/>
  <c r="N91" i="1"/>
  <c r="K91" i="1"/>
  <c r="J91" i="1"/>
  <c r="F91" i="1"/>
  <c r="G91" i="1" s="1"/>
  <c r="P90" i="1"/>
  <c r="J90" i="1"/>
  <c r="K90" i="1" s="1"/>
  <c r="F90" i="1"/>
  <c r="G90" i="1" s="1"/>
  <c r="P89" i="1"/>
  <c r="J89" i="1"/>
  <c r="P88" i="1"/>
  <c r="J88" i="1"/>
  <c r="N88" i="1" s="1"/>
  <c r="M84" i="1"/>
  <c r="L84" i="1"/>
  <c r="I84" i="1"/>
  <c r="G84" i="1"/>
  <c r="F84" i="1"/>
  <c r="P83" i="1"/>
  <c r="K83" i="1"/>
  <c r="O83" i="1" s="1"/>
  <c r="J83" i="1"/>
  <c r="N83" i="1" s="1"/>
  <c r="H83" i="1"/>
  <c r="O82" i="1"/>
  <c r="N82" i="1"/>
  <c r="K82" i="1"/>
  <c r="J82" i="1"/>
  <c r="H82" i="1"/>
  <c r="P82" i="1" s="1"/>
  <c r="P81" i="1"/>
  <c r="J81" i="1"/>
  <c r="N81" i="1" s="1"/>
  <c r="H81" i="1"/>
  <c r="O80" i="1"/>
  <c r="N80" i="1"/>
  <c r="K80" i="1"/>
  <c r="J80" i="1"/>
  <c r="H80" i="1"/>
  <c r="P80" i="1" s="1"/>
  <c r="P79" i="1"/>
  <c r="J79" i="1"/>
  <c r="N79" i="1" s="1"/>
  <c r="H79" i="1"/>
  <c r="N78" i="1"/>
  <c r="J78" i="1"/>
  <c r="K78" i="1" s="1"/>
  <c r="O78" i="1" s="1"/>
  <c r="H78" i="1"/>
  <c r="P78" i="1" s="1"/>
  <c r="P77" i="1"/>
  <c r="J77" i="1"/>
  <c r="N77" i="1" s="1"/>
  <c r="H77" i="1"/>
  <c r="N76" i="1"/>
  <c r="J76" i="1"/>
  <c r="K76" i="1" s="1"/>
  <c r="O76" i="1" s="1"/>
  <c r="H76" i="1"/>
  <c r="P76" i="1" s="1"/>
  <c r="P75" i="1"/>
  <c r="J75" i="1"/>
  <c r="N75" i="1" s="1"/>
  <c r="H75" i="1"/>
  <c r="N74" i="1"/>
  <c r="J74" i="1"/>
  <c r="K74" i="1" s="1"/>
  <c r="O74" i="1" s="1"/>
  <c r="H74" i="1"/>
  <c r="P74" i="1" s="1"/>
  <c r="P73" i="1"/>
  <c r="J73" i="1"/>
  <c r="N73" i="1" s="1"/>
  <c r="H73" i="1"/>
  <c r="N72" i="1"/>
  <c r="J72" i="1"/>
  <c r="K72" i="1" s="1"/>
  <c r="O72" i="1" s="1"/>
  <c r="H72" i="1"/>
  <c r="P72" i="1" s="1"/>
  <c r="P71" i="1"/>
  <c r="J71" i="1"/>
  <c r="N71" i="1" s="1"/>
  <c r="H71" i="1"/>
  <c r="O70" i="1"/>
  <c r="N70" i="1"/>
  <c r="K70" i="1"/>
  <c r="J70" i="1"/>
  <c r="H70" i="1"/>
  <c r="P70" i="1" s="1"/>
  <c r="P69" i="1"/>
  <c r="J69" i="1"/>
  <c r="H69" i="1"/>
  <c r="O68" i="1"/>
  <c r="N68" i="1"/>
  <c r="K68" i="1"/>
  <c r="J68" i="1"/>
  <c r="H68" i="1"/>
  <c r="P68" i="1" s="1"/>
  <c r="P67" i="1"/>
  <c r="K67" i="1"/>
  <c r="O67" i="1" s="1"/>
  <c r="J67" i="1"/>
  <c r="N67" i="1" s="1"/>
  <c r="H67" i="1"/>
  <c r="O66" i="1"/>
  <c r="N66" i="1"/>
  <c r="K66" i="1"/>
  <c r="J66" i="1"/>
  <c r="H66" i="1"/>
  <c r="P66" i="1" s="1"/>
  <c r="P65" i="1"/>
  <c r="J65" i="1"/>
  <c r="N65" i="1" s="1"/>
  <c r="H65" i="1"/>
  <c r="O64" i="1"/>
  <c r="N64" i="1"/>
  <c r="K64" i="1"/>
  <c r="J64" i="1"/>
  <c r="H64" i="1"/>
  <c r="P64" i="1" s="1"/>
  <c r="P63" i="1"/>
  <c r="J63" i="1"/>
  <c r="N63" i="1" s="1"/>
  <c r="H63" i="1"/>
  <c r="O62" i="1"/>
  <c r="N62" i="1"/>
  <c r="K62" i="1"/>
  <c r="J62" i="1"/>
  <c r="H62" i="1"/>
  <c r="P62" i="1" s="1"/>
  <c r="P61" i="1"/>
  <c r="J61" i="1"/>
  <c r="H61" i="1"/>
  <c r="O60" i="1"/>
  <c r="N60" i="1"/>
  <c r="K60" i="1"/>
  <c r="J60" i="1"/>
  <c r="H60" i="1"/>
  <c r="P60" i="1" s="1"/>
  <c r="P59" i="1"/>
  <c r="K59" i="1"/>
  <c r="O59" i="1" s="1"/>
  <c r="J59" i="1"/>
  <c r="N59" i="1" s="1"/>
  <c r="H59" i="1"/>
  <c r="O58" i="1"/>
  <c r="N58" i="1"/>
  <c r="K58" i="1"/>
  <c r="J58" i="1"/>
  <c r="H58" i="1"/>
  <c r="P58" i="1" s="1"/>
  <c r="P57" i="1"/>
  <c r="J57" i="1"/>
  <c r="N57" i="1" s="1"/>
  <c r="H57" i="1"/>
  <c r="O56" i="1"/>
  <c r="N56" i="1"/>
  <c r="K56" i="1"/>
  <c r="J56" i="1"/>
  <c r="H56" i="1"/>
  <c r="P56" i="1" s="1"/>
  <c r="N55" i="1"/>
  <c r="K55" i="1"/>
  <c r="O55" i="1" s="1"/>
  <c r="H55" i="1"/>
  <c r="P55" i="1" s="1"/>
  <c r="P54" i="1"/>
  <c r="N54" i="1"/>
  <c r="K54" i="1"/>
  <c r="O54" i="1" s="1"/>
  <c r="J54" i="1"/>
  <c r="H54" i="1"/>
  <c r="P53" i="1"/>
  <c r="J53" i="1"/>
  <c r="H53" i="1"/>
  <c r="P52" i="1"/>
  <c r="N52" i="1"/>
  <c r="K52" i="1"/>
  <c r="O52" i="1" s="1"/>
  <c r="J52" i="1"/>
  <c r="H52" i="1"/>
  <c r="P51" i="1"/>
  <c r="J51" i="1"/>
  <c r="H51" i="1"/>
  <c r="P50" i="1"/>
  <c r="N50" i="1"/>
  <c r="K50" i="1"/>
  <c r="J50" i="1"/>
  <c r="N46" i="1"/>
  <c r="M46" i="1"/>
  <c r="L46" i="1"/>
  <c r="J46" i="1"/>
  <c r="I46" i="1"/>
  <c r="H46" i="1"/>
  <c r="G46" i="1"/>
  <c r="G86" i="1" s="1"/>
  <c r="F46" i="1"/>
  <c r="F86" i="1" s="1"/>
  <c r="P45" i="1"/>
  <c r="P46" i="1" s="1"/>
  <c r="N45" i="1"/>
  <c r="K45" i="1"/>
  <c r="J45" i="1"/>
  <c r="M37" i="1"/>
  <c r="L37" i="1"/>
  <c r="J37" i="1"/>
  <c r="I37" i="1"/>
  <c r="N36" i="1"/>
  <c r="K36" i="1"/>
  <c r="O36" i="1" s="1"/>
  <c r="J36" i="1"/>
  <c r="H36" i="1"/>
  <c r="P36" i="1" s="1"/>
  <c r="P35" i="1"/>
  <c r="J35" i="1"/>
  <c r="H35" i="1"/>
  <c r="N34" i="1"/>
  <c r="K34" i="1"/>
  <c r="O34" i="1" s="1"/>
  <c r="J34" i="1"/>
  <c r="H34" i="1"/>
  <c r="P34" i="1" s="1"/>
  <c r="P33" i="1"/>
  <c r="J33" i="1"/>
  <c r="H33" i="1"/>
  <c r="N32" i="1"/>
  <c r="K32" i="1"/>
  <c r="O32" i="1" s="1"/>
  <c r="J32" i="1"/>
  <c r="H32" i="1"/>
  <c r="P32" i="1" s="1"/>
  <c r="P31" i="1"/>
  <c r="J31" i="1"/>
  <c r="H31" i="1"/>
  <c r="N30" i="1"/>
  <c r="K30" i="1"/>
  <c r="O30" i="1" s="1"/>
  <c r="J30" i="1"/>
  <c r="H30" i="1"/>
  <c r="P30" i="1" s="1"/>
  <c r="P29" i="1"/>
  <c r="J29" i="1"/>
  <c r="H29" i="1"/>
  <c r="N28" i="1"/>
  <c r="K28" i="1"/>
  <c r="O28" i="1" s="1"/>
  <c r="J28" i="1"/>
  <c r="H28" i="1"/>
  <c r="P28" i="1" s="1"/>
  <c r="P27" i="1"/>
  <c r="J27" i="1"/>
  <c r="H27" i="1"/>
  <c r="N26" i="1"/>
  <c r="K26" i="1"/>
  <c r="O26" i="1" s="1"/>
  <c r="J26" i="1"/>
  <c r="H26" i="1"/>
  <c r="P26" i="1" s="1"/>
  <c r="P25" i="1"/>
  <c r="J25" i="1"/>
  <c r="H25" i="1"/>
  <c r="N24" i="1"/>
  <c r="K24" i="1"/>
  <c r="O24" i="1" s="1"/>
  <c r="J24" i="1"/>
  <c r="H24" i="1"/>
  <c r="P24" i="1" s="1"/>
  <c r="P23" i="1"/>
  <c r="J23" i="1"/>
  <c r="H23" i="1"/>
  <c r="N22" i="1"/>
  <c r="K22" i="1"/>
  <c r="O22" i="1" s="1"/>
  <c r="J22" i="1"/>
  <c r="H22" i="1"/>
  <c r="P22" i="1" s="1"/>
  <c r="P21" i="1"/>
  <c r="J21" i="1"/>
  <c r="H21" i="1"/>
  <c r="H37" i="1" s="1"/>
  <c r="P20" i="1"/>
  <c r="N20" i="1"/>
  <c r="K20" i="1"/>
  <c r="J20" i="1"/>
  <c r="F20" i="1"/>
  <c r="G20" i="1" s="1"/>
  <c r="O20" i="1" s="1"/>
  <c r="P19" i="1"/>
  <c r="P37" i="1" s="1"/>
  <c r="J19" i="1"/>
  <c r="N19" i="1" s="1"/>
  <c r="M14" i="1"/>
  <c r="M172" i="1" s="1"/>
  <c r="L14" i="1"/>
  <c r="L172" i="1" s="1"/>
  <c r="I14" i="1"/>
  <c r="I172" i="1" s="1"/>
  <c r="G14" i="1"/>
  <c r="F14" i="1"/>
  <c r="P13" i="1"/>
  <c r="J13" i="1"/>
  <c r="N13" i="1" s="1"/>
  <c r="H13" i="1"/>
  <c r="N12" i="1"/>
  <c r="J12" i="1"/>
  <c r="K12" i="1" s="1"/>
  <c r="O12" i="1" s="1"/>
  <c r="H12" i="1"/>
  <c r="P12" i="1" s="1"/>
  <c r="P11" i="1"/>
  <c r="P14" i="1" s="1"/>
  <c r="J11" i="1"/>
  <c r="N11" i="1" s="1"/>
  <c r="N14" i="1" s="1"/>
  <c r="H11" i="1"/>
  <c r="H14" i="1" s="1"/>
  <c r="N187" i="2" l="1"/>
  <c r="O173" i="2"/>
  <c r="N20" i="2"/>
  <c r="K153" i="2"/>
  <c r="K190" i="2"/>
  <c r="K191" i="2"/>
  <c r="O191" i="2" s="1"/>
  <c r="N186" i="2"/>
  <c r="K166" i="2"/>
  <c r="O166" i="2" s="1"/>
  <c r="K167" i="2"/>
  <c r="K170" i="2"/>
  <c r="O170" i="2" s="1"/>
  <c r="K171" i="2"/>
  <c r="O186" i="2"/>
  <c r="K174" i="2"/>
  <c r="O174" i="2" s="1"/>
  <c r="K175" i="2"/>
  <c r="K178" i="2"/>
  <c r="O178" i="2" s="1"/>
  <c r="K179" i="2"/>
  <c r="K182" i="2"/>
  <c r="O182" i="2" s="1"/>
  <c r="K183" i="2"/>
  <c r="O183" i="2" s="1"/>
  <c r="O190" i="2"/>
  <c r="O167" i="2"/>
  <c r="O175" i="2"/>
  <c r="O189" i="2"/>
  <c r="F82" i="2"/>
  <c r="K34" i="2"/>
  <c r="O34" i="2" s="1"/>
  <c r="O181" i="2"/>
  <c r="H189" i="2"/>
  <c r="P189" i="2" s="1"/>
  <c r="O193" i="2"/>
  <c r="O164" i="2"/>
  <c r="H167" i="2"/>
  <c r="P167" i="2" s="1"/>
  <c r="K169" i="2"/>
  <c r="O169" i="2" s="1"/>
  <c r="O171" i="2"/>
  <c r="H175" i="2"/>
  <c r="P175" i="2" s="1"/>
  <c r="K177" i="2"/>
  <c r="O177" i="2" s="1"/>
  <c r="O179" i="2"/>
  <c r="H183" i="2"/>
  <c r="P183" i="2" s="1"/>
  <c r="K185" i="2"/>
  <c r="O185" i="2" s="1"/>
  <c r="O187" i="2"/>
  <c r="H191" i="2"/>
  <c r="P191" i="2" s="1"/>
  <c r="N164" i="2"/>
  <c r="H166" i="2"/>
  <c r="P166" i="2" s="1"/>
  <c r="K168" i="2"/>
  <c r="O168" i="2" s="1"/>
  <c r="H170" i="2"/>
  <c r="P170" i="2" s="1"/>
  <c r="K172" i="2"/>
  <c r="O172" i="2" s="1"/>
  <c r="N173" i="2"/>
  <c r="H174" i="2"/>
  <c r="P174" i="2" s="1"/>
  <c r="K176" i="2"/>
  <c r="O176" i="2" s="1"/>
  <c r="H178" i="2"/>
  <c r="P178" i="2" s="1"/>
  <c r="K180" i="2"/>
  <c r="O180" i="2" s="1"/>
  <c r="N181" i="2"/>
  <c r="H182" i="2"/>
  <c r="P182" i="2" s="1"/>
  <c r="K184" i="2"/>
  <c r="O184" i="2" s="1"/>
  <c r="H186" i="2"/>
  <c r="P186" i="2" s="1"/>
  <c r="K188" i="2"/>
  <c r="O188" i="2" s="1"/>
  <c r="N189" i="2"/>
  <c r="H190" i="2"/>
  <c r="P190" i="2" s="1"/>
  <c r="K192" i="2"/>
  <c r="O192" i="2" s="1"/>
  <c r="N193" i="2"/>
  <c r="G194" i="2"/>
  <c r="J194" i="2"/>
  <c r="H164" i="2"/>
  <c r="P164" i="2" s="1"/>
  <c r="H169" i="2"/>
  <c r="P169" i="2" s="1"/>
  <c r="K76" i="2"/>
  <c r="O76" i="2" s="1"/>
  <c r="N24" i="2"/>
  <c r="N147" i="2"/>
  <c r="K139" i="2"/>
  <c r="O139" i="2" s="1"/>
  <c r="O93" i="2"/>
  <c r="O151" i="2"/>
  <c r="K65" i="2"/>
  <c r="O65" i="2" s="1"/>
  <c r="K30" i="2"/>
  <c r="O30" i="2" s="1"/>
  <c r="K63" i="2"/>
  <c r="O63" i="2" s="1"/>
  <c r="N92" i="2"/>
  <c r="O100" i="2"/>
  <c r="O104" i="2"/>
  <c r="O108" i="2"/>
  <c r="O112" i="2"/>
  <c r="O116" i="2"/>
  <c r="K150" i="2"/>
  <c r="O150" i="2" s="1"/>
  <c r="N57" i="2"/>
  <c r="O69" i="2"/>
  <c r="K72" i="2"/>
  <c r="O72" i="2" s="1"/>
  <c r="O90" i="2"/>
  <c r="K130" i="2"/>
  <c r="N135" i="2"/>
  <c r="K138" i="2"/>
  <c r="O138" i="2" s="1"/>
  <c r="K146" i="2"/>
  <c r="O146" i="2" s="1"/>
  <c r="K28" i="2"/>
  <c r="O28" i="2" s="1"/>
  <c r="K59" i="2"/>
  <c r="O59" i="2" s="1"/>
  <c r="G82" i="2"/>
  <c r="H37" i="2"/>
  <c r="N26" i="2"/>
  <c r="K32" i="2"/>
  <c r="O32" i="2" s="1"/>
  <c r="N61" i="2"/>
  <c r="O67" i="2"/>
  <c r="O74" i="2"/>
  <c r="N78" i="2"/>
  <c r="N88" i="2"/>
  <c r="O89" i="2"/>
  <c r="O130" i="2"/>
  <c r="K134" i="2"/>
  <c r="O134" i="2" s="1"/>
  <c r="O147" i="2"/>
  <c r="P95" i="2"/>
  <c r="O86" i="2"/>
  <c r="O94" i="2"/>
  <c r="J158" i="2"/>
  <c r="O128" i="2"/>
  <c r="N151" i="2"/>
  <c r="N12" i="2"/>
  <c r="N14" i="2" s="1"/>
  <c r="K36" i="2"/>
  <c r="O36" i="2" s="1"/>
  <c r="K55" i="2"/>
  <c r="O55" i="2" s="1"/>
  <c r="K71" i="2"/>
  <c r="O71" i="2" s="1"/>
  <c r="N85" i="2"/>
  <c r="K121" i="2"/>
  <c r="O121" i="2" s="1"/>
  <c r="H14" i="2"/>
  <c r="N51" i="2"/>
  <c r="J122" i="2"/>
  <c r="O103" i="2"/>
  <c r="O107" i="2"/>
  <c r="O111" i="2"/>
  <c r="O115" i="2"/>
  <c r="O119" i="2"/>
  <c r="G158" i="2"/>
  <c r="K131" i="2"/>
  <c r="O131" i="2" s="1"/>
  <c r="O135" i="2"/>
  <c r="K142" i="2"/>
  <c r="O142" i="2" s="1"/>
  <c r="K143" i="2"/>
  <c r="O143" i="2" s="1"/>
  <c r="O153" i="2"/>
  <c r="K20" i="2"/>
  <c r="K22" i="2"/>
  <c r="O22" i="2" s="1"/>
  <c r="H80" i="2"/>
  <c r="H82" i="2" s="1"/>
  <c r="N53" i="2"/>
  <c r="N97" i="2"/>
  <c r="N99" i="2"/>
  <c r="K102" i="2"/>
  <c r="O102" i="2" s="1"/>
  <c r="N103" i="2"/>
  <c r="K106" i="2"/>
  <c r="O106" i="2" s="1"/>
  <c r="N107" i="2"/>
  <c r="K110" i="2"/>
  <c r="O110" i="2" s="1"/>
  <c r="N111" i="2"/>
  <c r="K114" i="2"/>
  <c r="O114" i="2" s="1"/>
  <c r="N115" i="2"/>
  <c r="K127" i="2"/>
  <c r="K154" i="2"/>
  <c r="O154" i="2" s="1"/>
  <c r="N155" i="2"/>
  <c r="P21" i="2"/>
  <c r="P37" i="2" s="1"/>
  <c r="N86" i="2"/>
  <c r="O87" i="2"/>
  <c r="N89" i="2"/>
  <c r="N90" i="2"/>
  <c r="O91" i="2"/>
  <c r="N93" i="2"/>
  <c r="N94" i="2"/>
  <c r="O97" i="2"/>
  <c r="N128" i="2"/>
  <c r="P11" i="2"/>
  <c r="P14" i="2" s="1"/>
  <c r="K13" i="2"/>
  <c r="O13" i="2" s="1"/>
  <c r="K11" i="2"/>
  <c r="J14" i="2"/>
  <c r="J37" i="2"/>
  <c r="N19" i="2"/>
  <c r="O50" i="2"/>
  <c r="K19" i="2"/>
  <c r="N21" i="2"/>
  <c r="K21" i="2"/>
  <c r="O21" i="2" s="1"/>
  <c r="N23" i="2"/>
  <c r="K23" i="2"/>
  <c r="O23" i="2" s="1"/>
  <c r="N25" i="2"/>
  <c r="K25" i="2"/>
  <c r="O25" i="2" s="1"/>
  <c r="N27" i="2"/>
  <c r="K27" i="2"/>
  <c r="O27" i="2" s="1"/>
  <c r="N29" i="2"/>
  <c r="O29" i="2"/>
  <c r="F37" i="2"/>
  <c r="F39" i="2" s="1"/>
  <c r="G20" i="2"/>
  <c r="K31" i="2"/>
  <c r="O31" i="2" s="1"/>
  <c r="K33" i="2"/>
  <c r="O33" i="2" s="1"/>
  <c r="K35" i="2"/>
  <c r="O35" i="2" s="1"/>
  <c r="N45" i="2"/>
  <c r="N46" i="2" s="1"/>
  <c r="N50" i="2"/>
  <c r="P51" i="2"/>
  <c r="P80" i="2" s="1"/>
  <c r="P82" i="2" s="1"/>
  <c r="N52" i="2"/>
  <c r="O54" i="2"/>
  <c r="K56" i="2"/>
  <c r="O56" i="2" s="1"/>
  <c r="O58" i="2"/>
  <c r="K60" i="2"/>
  <c r="O60" i="2" s="1"/>
  <c r="O62" i="2"/>
  <c r="K64" i="2"/>
  <c r="O64" i="2" s="1"/>
  <c r="K66" i="2"/>
  <c r="O66" i="2" s="1"/>
  <c r="K68" i="2"/>
  <c r="O68" i="2" s="1"/>
  <c r="K70" i="2"/>
  <c r="O70" i="2" s="1"/>
  <c r="K73" i="2"/>
  <c r="O73" i="2" s="1"/>
  <c r="K75" i="2"/>
  <c r="O75" i="2" s="1"/>
  <c r="O77" i="2"/>
  <c r="K79" i="2"/>
  <c r="O79" i="2" s="1"/>
  <c r="J80" i="2"/>
  <c r="J82" i="2" s="1"/>
  <c r="K84" i="2"/>
  <c r="N87" i="2"/>
  <c r="G88" i="2"/>
  <c r="O88" i="2" s="1"/>
  <c r="N91" i="2"/>
  <c r="G92" i="2"/>
  <c r="O92" i="2" s="1"/>
  <c r="F95" i="2"/>
  <c r="J95" i="2"/>
  <c r="K98" i="2"/>
  <c r="O98" i="2" s="1"/>
  <c r="N98" i="2"/>
  <c r="O155" i="2"/>
  <c r="G122" i="2"/>
  <c r="K45" i="2"/>
  <c r="O99" i="2"/>
  <c r="H99" i="2"/>
  <c r="P99" i="2" s="1"/>
  <c r="N100" i="2"/>
  <c r="H101" i="2"/>
  <c r="P101" i="2" s="1"/>
  <c r="N104" i="2"/>
  <c r="H105" i="2"/>
  <c r="P105" i="2" s="1"/>
  <c r="N108" i="2"/>
  <c r="H109" i="2"/>
  <c r="P109" i="2" s="1"/>
  <c r="N112" i="2"/>
  <c r="H113" i="2"/>
  <c r="P113" i="2" s="1"/>
  <c r="N116" i="2"/>
  <c r="H117" i="2"/>
  <c r="P117" i="2" s="1"/>
  <c r="K118" i="2"/>
  <c r="O118" i="2" s="1"/>
  <c r="N119" i="2"/>
  <c r="K120" i="2"/>
  <c r="O120" i="2" s="1"/>
  <c r="H127" i="2"/>
  <c r="O127" i="2"/>
  <c r="K129" i="2"/>
  <c r="O129" i="2" s="1"/>
  <c r="H131" i="2"/>
  <c r="P131" i="2" s="1"/>
  <c r="K133" i="2"/>
  <c r="O133" i="2" s="1"/>
  <c r="H135" i="2"/>
  <c r="P135" i="2" s="1"/>
  <c r="K137" i="2"/>
  <c r="O137" i="2" s="1"/>
  <c r="H139" i="2"/>
  <c r="P139" i="2" s="1"/>
  <c r="K141" i="2"/>
  <c r="O141" i="2" s="1"/>
  <c r="H143" i="2"/>
  <c r="P143" i="2" s="1"/>
  <c r="K145" i="2"/>
  <c r="O145" i="2" s="1"/>
  <c r="H147" i="2"/>
  <c r="P147" i="2" s="1"/>
  <c r="K149" i="2"/>
  <c r="O149" i="2" s="1"/>
  <c r="H151" i="2"/>
  <c r="P151" i="2" s="1"/>
  <c r="H155" i="2"/>
  <c r="P155" i="2" s="1"/>
  <c r="K157" i="2"/>
  <c r="O157" i="2" s="1"/>
  <c r="H130" i="2"/>
  <c r="P130" i="2" s="1"/>
  <c r="K132" i="2"/>
  <c r="O132" i="2" s="1"/>
  <c r="H134" i="2"/>
  <c r="P134" i="2" s="1"/>
  <c r="K136" i="2"/>
  <c r="O136" i="2" s="1"/>
  <c r="H138" i="2"/>
  <c r="P138" i="2" s="1"/>
  <c r="K140" i="2"/>
  <c r="O140" i="2" s="1"/>
  <c r="H142" i="2"/>
  <c r="P142" i="2" s="1"/>
  <c r="K144" i="2"/>
  <c r="O144" i="2" s="1"/>
  <c r="H146" i="2"/>
  <c r="P146" i="2" s="1"/>
  <c r="K148" i="2"/>
  <c r="O148" i="2" s="1"/>
  <c r="H150" i="2"/>
  <c r="P150" i="2" s="1"/>
  <c r="K152" i="2"/>
  <c r="O152" i="2" s="1"/>
  <c r="H154" i="2"/>
  <c r="P154" i="2" s="1"/>
  <c r="K156" i="2"/>
  <c r="O156" i="2" s="1"/>
  <c r="K101" i="2"/>
  <c r="O101" i="2" s="1"/>
  <c r="H103" i="2"/>
  <c r="P103" i="2" s="1"/>
  <c r="K105" i="2"/>
  <c r="O105" i="2" s="1"/>
  <c r="H107" i="2"/>
  <c r="P107" i="2" s="1"/>
  <c r="K109" i="2"/>
  <c r="O109" i="2" s="1"/>
  <c r="H111" i="2"/>
  <c r="P111" i="2" s="1"/>
  <c r="K113" i="2"/>
  <c r="O113" i="2" s="1"/>
  <c r="H115" i="2"/>
  <c r="P115" i="2" s="1"/>
  <c r="O117" i="2"/>
  <c r="H145" i="2"/>
  <c r="P145" i="2" s="1"/>
  <c r="H149" i="2"/>
  <c r="P149" i="2" s="1"/>
  <c r="H153" i="2"/>
  <c r="P153" i="2" s="1"/>
  <c r="H157" i="2"/>
  <c r="P157" i="2" s="1"/>
  <c r="H102" i="2"/>
  <c r="P102" i="2" s="1"/>
  <c r="H106" i="2"/>
  <c r="P106" i="2" s="1"/>
  <c r="H110" i="2"/>
  <c r="P110" i="2" s="1"/>
  <c r="H114" i="2"/>
  <c r="P114" i="2" s="1"/>
  <c r="G170" i="1"/>
  <c r="E177" i="1" s="1"/>
  <c r="O139" i="1"/>
  <c r="H139" i="1"/>
  <c r="K11" i="1"/>
  <c r="K13" i="1"/>
  <c r="O13" i="1" s="1"/>
  <c r="F37" i="1"/>
  <c r="O45" i="1"/>
  <c r="O46" i="1" s="1"/>
  <c r="K46" i="1"/>
  <c r="O104" i="1"/>
  <c r="H104" i="1"/>
  <c r="P104" i="1" s="1"/>
  <c r="N107" i="1"/>
  <c r="K107" i="1"/>
  <c r="O107" i="1" s="1"/>
  <c r="N141" i="1"/>
  <c r="N170" i="1" s="1"/>
  <c r="K141" i="1"/>
  <c r="O141" i="1" s="1"/>
  <c r="O167" i="1"/>
  <c r="H167" i="1"/>
  <c r="P167" i="1" s="1"/>
  <c r="O168" i="1"/>
  <c r="H168" i="1"/>
  <c r="P168" i="1" s="1"/>
  <c r="N61" i="1"/>
  <c r="K61" i="1"/>
  <c r="O61" i="1" s="1"/>
  <c r="O103" i="1"/>
  <c r="N119" i="1"/>
  <c r="K119" i="1"/>
  <c r="O119" i="1" s="1"/>
  <c r="O140" i="1"/>
  <c r="H140" i="1"/>
  <c r="P140" i="1" s="1"/>
  <c r="N158" i="1"/>
  <c r="K158" i="1"/>
  <c r="O158" i="1" s="1"/>
  <c r="N169" i="1"/>
  <c r="K169" i="1"/>
  <c r="O169" i="1" s="1"/>
  <c r="F136" i="1"/>
  <c r="N69" i="1"/>
  <c r="K69" i="1"/>
  <c r="O69" i="1" s="1"/>
  <c r="N89" i="1"/>
  <c r="N99" i="1" s="1"/>
  <c r="K89" i="1"/>
  <c r="O89" i="1" s="1"/>
  <c r="N114" i="1"/>
  <c r="K114" i="1"/>
  <c r="O114" i="1" s="1"/>
  <c r="N142" i="1"/>
  <c r="K142" i="1"/>
  <c r="O142" i="1" s="1"/>
  <c r="N153" i="1"/>
  <c r="K153" i="1"/>
  <c r="O153" i="1" s="1"/>
  <c r="P39" i="1"/>
  <c r="J14" i="1"/>
  <c r="F39" i="1"/>
  <c r="F172" i="1"/>
  <c r="K19" i="1"/>
  <c r="N21" i="1"/>
  <c r="N37" i="1" s="1"/>
  <c r="K21" i="1"/>
  <c r="O21" i="1" s="1"/>
  <c r="N23" i="1"/>
  <c r="K23" i="1"/>
  <c r="O23" i="1" s="1"/>
  <c r="N25" i="1"/>
  <c r="K25" i="1"/>
  <c r="O25" i="1" s="1"/>
  <c r="N27" i="1"/>
  <c r="K27" i="1"/>
  <c r="O27" i="1" s="1"/>
  <c r="N29" i="1"/>
  <c r="K29" i="1"/>
  <c r="O29" i="1" s="1"/>
  <c r="N31" i="1"/>
  <c r="K31" i="1"/>
  <c r="O31" i="1" s="1"/>
  <c r="N33" i="1"/>
  <c r="K33" i="1"/>
  <c r="O33" i="1" s="1"/>
  <c r="N35" i="1"/>
  <c r="K35" i="1"/>
  <c r="O35" i="1" s="1"/>
  <c r="G37" i="1"/>
  <c r="N53" i="1"/>
  <c r="K53" i="1"/>
  <c r="O53" i="1" s="1"/>
  <c r="J84" i="1"/>
  <c r="J86" i="1" s="1"/>
  <c r="N92" i="1"/>
  <c r="G92" i="1"/>
  <c r="O92" i="1" s="1"/>
  <c r="N96" i="1"/>
  <c r="G96" i="1"/>
  <c r="O96" i="1" s="1"/>
  <c r="J134" i="1"/>
  <c r="O112" i="1"/>
  <c r="H112" i="1"/>
  <c r="P112" i="1" s="1"/>
  <c r="H113" i="1"/>
  <c r="P113" i="1" s="1"/>
  <c r="O113" i="1"/>
  <c r="O151" i="1"/>
  <c r="H151" i="1"/>
  <c r="P151" i="1" s="1"/>
  <c r="O152" i="1"/>
  <c r="H152" i="1"/>
  <c r="P152" i="1" s="1"/>
  <c r="P84" i="1"/>
  <c r="N102" i="1"/>
  <c r="K102" i="1"/>
  <c r="O102" i="1" s="1"/>
  <c r="N110" i="1"/>
  <c r="K110" i="1"/>
  <c r="O110" i="1" s="1"/>
  <c r="N115" i="1"/>
  <c r="K115" i="1"/>
  <c r="O115" i="1" s="1"/>
  <c r="N126" i="1"/>
  <c r="K126" i="1"/>
  <c r="O126" i="1" s="1"/>
  <c r="N132" i="1"/>
  <c r="K132" i="1"/>
  <c r="O132" i="1" s="1"/>
  <c r="N149" i="1"/>
  <c r="K149" i="1"/>
  <c r="O149" i="1" s="1"/>
  <c r="O163" i="1"/>
  <c r="H163" i="1"/>
  <c r="P163" i="1" s="1"/>
  <c r="H86" i="1"/>
  <c r="H84" i="1"/>
  <c r="K63" i="1"/>
  <c r="O63" i="1" s="1"/>
  <c r="K71" i="1"/>
  <c r="O71" i="1" s="1"/>
  <c r="K73" i="1"/>
  <c r="O73" i="1" s="1"/>
  <c r="K75" i="1"/>
  <c r="O75" i="1" s="1"/>
  <c r="K77" i="1"/>
  <c r="O77" i="1" s="1"/>
  <c r="K79" i="1"/>
  <c r="O79" i="1" s="1"/>
  <c r="K88" i="1"/>
  <c r="N93" i="1"/>
  <c r="N97" i="1"/>
  <c r="J99" i="1"/>
  <c r="G134" i="1"/>
  <c r="K103" i="1"/>
  <c r="H109" i="1"/>
  <c r="P109" i="1" s="1"/>
  <c r="N111" i="1"/>
  <c r="N134" i="1" s="1"/>
  <c r="K111" i="1"/>
  <c r="O111" i="1" s="1"/>
  <c r="O120" i="1"/>
  <c r="H120" i="1"/>
  <c r="P120" i="1" s="1"/>
  <c r="N122" i="1"/>
  <c r="K122" i="1"/>
  <c r="O122" i="1" s="1"/>
  <c r="H125" i="1"/>
  <c r="P125" i="1" s="1"/>
  <c r="N128" i="1"/>
  <c r="K128" i="1"/>
  <c r="O128" i="1" s="1"/>
  <c r="O143" i="1"/>
  <c r="H143" i="1"/>
  <c r="P143" i="1" s="1"/>
  <c r="N145" i="1"/>
  <c r="K145" i="1"/>
  <c r="O145" i="1" s="1"/>
  <c r="H148" i="1"/>
  <c r="P148" i="1" s="1"/>
  <c r="N150" i="1"/>
  <c r="K150" i="1"/>
  <c r="O150" i="1" s="1"/>
  <c r="O159" i="1"/>
  <c r="H159" i="1"/>
  <c r="P159" i="1" s="1"/>
  <c r="N161" i="1"/>
  <c r="K161" i="1"/>
  <c r="O161" i="1" s="1"/>
  <c r="H164" i="1"/>
  <c r="P164" i="1" s="1"/>
  <c r="N166" i="1"/>
  <c r="K166" i="1"/>
  <c r="O166" i="1" s="1"/>
  <c r="O108" i="1"/>
  <c r="H108" i="1"/>
  <c r="P108" i="1" s="1"/>
  <c r="O124" i="1"/>
  <c r="H124" i="1"/>
  <c r="P124" i="1" s="1"/>
  <c r="J170" i="1"/>
  <c r="O147" i="1"/>
  <c r="H147" i="1"/>
  <c r="P147" i="1" s="1"/>
  <c r="N154" i="1"/>
  <c r="K154" i="1"/>
  <c r="O154" i="1" s="1"/>
  <c r="N165" i="1"/>
  <c r="K165" i="1"/>
  <c r="O165" i="1" s="1"/>
  <c r="G39" i="1"/>
  <c r="P86" i="1"/>
  <c r="O50" i="1"/>
  <c r="N51" i="1"/>
  <c r="N84" i="1" s="1"/>
  <c r="K51" i="1"/>
  <c r="O51" i="1" s="1"/>
  <c r="K57" i="1"/>
  <c r="O57" i="1" s="1"/>
  <c r="K65" i="1"/>
  <c r="O65" i="1" s="1"/>
  <c r="K81" i="1"/>
  <c r="O81" i="1" s="1"/>
  <c r="P99" i="1"/>
  <c r="O90" i="1"/>
  <c r="O91" i="1"/>
  <c r="O94" i="1"/>
  <c r="O95" i="1"/>
  <c r="O98" i="1"/>
  <c r="F99" i="1"/>
  <c r="H101" i="1"/>
  <c r="O116" i="1"/>
  <c r="H116" i="1"/>
  <c r="P116" i="1" s="1"/>
  <c r="N118" i="1"/>
  <c r="K118" i="1"/>
  <c r="O118" i="1" s="1"/>
  <c r="H121" i="1"/>
  <c r="P121" i="1" s="1"/>
  <c r="N123" i="1"/>
  <c r="K123" i="1"/>
  <c r="O123" i="1" s="1"/>
  <c r="O130" i="1"/>
  <c r="H130" i="1"/>
  <c r="P130" i="1" s="1"/>
  <c r="O131" i="1"/>
  <c r="H131" i="1"/>
  <c r="P131" i="1" s="1"/>
  <c r="H144" i="1"/>
  <c r="P144" i="1" s="1"/>
  <c r="N146" i="1"/>
  <c r="K146" i="1"/>
  <c r="O146" i="1" s="1"/>
  <c r="O155" i="1"/>
  <c r="H155" i="1"/>
  <c r="P155" i="1" s="1"/>
  <c r="N157" i="1"/>
  <c r="K157" i="1"/>
  <c r="O157" i="1" s="1"/>
  <c r="H160" i="1"/>
  <c r="P160" i="1" s="1"/>
  <c r="N162" i="1"/>
  <c r="K162" i="1"/>
  <c r="O162" i="1" s="1"/>
  <c r="N90" i="1"/>
  <c r="N94" i="1"/>
  <c r="N98" i="1"/>
  <c r="K101" i="1"/>
  <c r="H103" i="1"/>
  <c r="P103" i="1" s="1"/>
  <c r="K129" i="1"/>
  <c r="O129" i="1" s="1"/>
  <c r="K133" i="1"/>
  <c r="O133" i="1" s="1"/>
  <c r="N194" i="2" l="1"/>
  <c r="P194" i="2"/>
  <c r="H194" i="2"/>
  <c r="O194" i="2"/>
  <c r="K194" i="2"/>
  <c r="N158" i="2"/>
  <c r="N95" i="2"/>
  <c r="N122" i="2"/>
  <c r="F124" i="2"/>
  <c r="O45" i="2"/>
  <c r="O46" i="2" s="1"/>
  <c r="K46" i="2"/>
  <c r="O122" i="2"/>
  <c r="N80" i="2"/>
  <c r="G37" i="2"/>
  <c r="O20" i="2"/>
  <c r="K37" i="2"/>
  <c r="O19" i="2"/>
  <c r="O80" i="2"/>
  <c r="N37" i="2"/>
  <c r="O158" i="2"/>
  <c r="G95" i="2"/>
  <c r="K95" i="2"/>
  <c r="O84" i="2"/>
  <c r="O95" i="2" s="1"/>
  <c r="K80" i="2"/>
  <c r="P39" i="2"/>
  <c r="H158" i="2"/>
  <c r="P127" i="2"/>
  <c r="P158" i="2" s="1"/>
  <c r="J39" i="2"/>
  <c r="K122" i="2"/>
  <c r="K158" i="2"/>
  <c r="H122" i="2"/>
  <c r="P122" i="2"/>
  <c r="K14" i="2"/>
  <c r="O11" i="2"/>
  <c r="O14" i="2" s="1"/>
  <c r="N39" i="1"/>
  <c r="N172" i="1"/>
  <c r="G136" i="1"/>
  <c r="H134" i="1"/>
  <c r="H172" i="1" s="1"/>
  <c r="P101" i="1"/>
  <c r="P134" i="1" s="1"/>
  <c r="P172" i="1" s="1"/>
  <c r="O88" i="1"/>
  <c r="O99" i="1" s="1"/>
  <c r="K99" i="1"/>
  <c r="O11" i="1"/>
  <c r="O14" i="1" s="1"/>
  <c r="K14" i="1"/>
  <c r="K134" i="1"/>
  <c r="G99" i="1"/>
  <c r="G172" i="1" s="1"/>
  <c r="O84" i="1"/>
  <c r="P139" i="1"/>
  <c r="P170" i="1" s="1"/>
  <c r="H170" i="1"/>
  <c r="H39" i="1"/>
  <c r="K170" i="1"/>
  <c r="K84" i="1"/>
  <c r="K86" i="1" s="1"/>
  <c r="O101" i="1"/>
  <c r="O134" i="1" s="1"/>
  <c r="O19" i="1"/>
  <c r="O37" i="1" s="1"/>
  <c r="K37" i="1"/>
  <c r="J172" i="1"/>
  <c r="J39" i="1"/>
  <c r="J136" i="1" s="1"/>
  <c r="O170" i="1"/>
  <c r="E198" i="2" l="1"/>
  <c r="O37" i="2"/>
  <c r="K39" i="2"/>
  <c r="L39" i="2" s="1"/>
  <c r="N39" i="2"/>
  <c r="K82" i="2"/>
  <c r="G39" i="2"/>
  <c r="J124" i="2"/>
  <c r="N136" i="1"/>
  <c r="K136" i="1"/>
  <c r="L136" i="1" s="1"/>
  <c r="O86" i="1"/>
  <c r="L86" i="1"/>
  <c r="O172" i="1"/>
  <c r="O39" i="1"/>
  <c r="K172" i="1"/>
  <c r="E174" i="1" s="1"/>
  <c r="K39" i="1"/>
  <c r="L39" i="1"/>
  <c r="H136" i="1"/>
  <c r="O39" i="2" l="1"/>
  <c r="G124" i="2"/>
  <c r="H39" i="2"/>
  <c r="K124" i="2"/>
  <c r="L124" i="2" s="1"/>
  <c r="O82" i="2"/>
  <c r="L82" i="2"/>
  <c r="N124" i="2"/>
  <c r="O136" i="1"/>
  <c r="P136" i="1"/>
  <c r="O124" i="2" l="1"/>
  <c r="P124" i="2" s="1"/>
  <c r="H124" i="2"/>
</calcChain>
</file>

<file path=xl/sharedStrings.xml><?xml version="1.0" encoding="utf-8"?>
<sst xmlns="http://schemas.openxmlformats.org/spreadsheetml/2006/main" count="635" uniqueCount="195">
  <si>
    <t>BAD DEBT SUMMARY</t>
  </si>
  <si>
    <t>SALIHIN BUSINESS MANAGEMENT SDN BHD</t>
  </si>
  <si>
    <t xml:space="preserve">REGISTERED COMPANY </t>
  </si>
  <si>
    <t>SUBMISSION</t>
  </si>
  <si>
    <t>JULY</t>
  </si>
  <si>
    <t>NO INV</t>
  </si>
  <si>
    <t>BAD DEBT RELIEF</t>
  </si>
  <si>
    <t xml:space="preserve">BAD DEBT RECOVER </t>
  </si>
  <si>
    <t>BALANCE OUTSTANDING</t>
  </si>
  <si>
    <t>31/7</t>
  </si>
  <si>
    <t>BASE</t>
  </si>
  <si>
    <t>6% GST</t>
  </si>
  <si>
    <t>TOTAL</t>
  </si>
  <si>
    <t>(10-12/2015)</t>
  </si>
  <si>
    <t>HIDAYAH TRAVEL &amp; TOURS SDN BHD</t>
  </si>
  <si>
    <t>OSMARCO AUTOMOBILE (SARAWAK) SDN BHD</t>
  </si>
  <si>
    <t>SUB TOTAL</t>
  </si>
  <si>
    <t>OCT</t>
  </si>
  <si>
    <t>31/10</t>
  </si>
  <si>
    <t>(1-3/2016)</t>
  </si>
  <si>
    <t>SRIJAHAR (M) SDN BHD</t>
  </si>
  <si>
    <t>SI[00000621]</t>
  </si>
  <si>
    <t>SI[00000649]</t>
  </si>
  <si>
    <t>FOUNTAIN OF HEALTH SDN BHD</t>
  </si>
  <si>
    <t>SI[00000491]</t>
  </si>
  <si>
    <t>SI[00000492]</t>
  </si>
  <si>
    <t>SI[00000493]</t>
  </si>
  <si>
    <t>SI[00000494]</t>
  </si>
  <si>
    <t>SI[00000495]</t>
  </si>
  <si>
    <t>SI[00000637]</t>
  </si>
  <si>
    <t>SI[00000638]</t>
  </si>
  <si>
    <t>SI[00000619]</t>
  </si>
  <si>
    <t>SI[00000620]</t>
  </si>
  <si>
    <t>SI[00000622]</t>
  </si>
  <si>
    <t>boleh gune</t>
  </si>
  <si>
    <t>AGENSI PEKERJAAN QUANTUM SERVICES SDN BHD</t>
  </si>
  <si>
    <t>SI[00000612]</t>
  </si>
  <si>
    <t>dh bayar-check balik qb</t>
  </si>
  <si>
    <t>ZULQEF MEDIC SDN BHD</t>
  </si>
  <si>
    <t>SI[00000710]</t>
  </si>
  <si>
    <t>statement sps 0</t>
  </si>
  <si>
    <t>SI[00000711]</t>
  </si>
  <si>
    <t>SI[00000712]</t>
  </si>
  <si>
    <t>SI[00000713]</t>
  </si>
  <si>
    <t>SYNERGIC EVOLUTION SDN BHD</t>
  </si>
  <si>
    <t>SI[00000838]</t>
  </si>
  <si>
    <t xml:space="preserve">NOT REGISTERED COMPANY </t>
  </si>
  <si>
    <t>GROUP COMPONENTS AUTOMOTIVE SDN BHD</t>
  </si>
  <si>
    <t>TERASAING HOLDING SDN BHD</t>
  </si>
  <si>
    <t>SI[00000578]</t>
  </si>
  <si>
    <t>AA FARM FRESCO SDN BHD</t>
  </si>
  <si>
    <t>SI[00000527]</t>
  </si>
  <si>
    <t>SI[00000528]</t>
  </si>
  <si>
    <t>SI[00000766]</t>
  </si>
  <si>
    <t>ZAMAN WARTA SDN BHD</t>
  </si>
  <si>
    <t>SI[00000525]</t>
  </si>
  <si>
    <t>SI[00000526]</t>
  </si>
  <si>
    <t>SI[00000765]</t>
  </si>
  <si>
    <t>YAYASAN SHAWAL</t>
  </si>
  <si>
    <t>SI[00000547]</t>
  </si>
  <si>
    <t>SI[00000548]</t>
  </si>
  <si>
    <t>SI[00000549]</t>
  </si>
  <si>
    <t>MSR RICH SDN BHD</t>
  </si>
  <si>
    <t>SI[00000540]</t>
  </si>
  <si>
    <t>SI[00000541]</t>
  </si>
  <si>
    <t>SI[00000651]</t>
  </si>
  <si>
    <t>SI[00000859]</t>
  </si>
  <si>
    <t>DP EXPERT RESOURCES SDN BHD</t>
  </si>
  <si>
    <t>SI[00000560]</t>
  </si>
  <si>
    <t>SI[00000579]</t>
  </si>
  <si>
    <t>SI[00000580]</t>
  </si>
  <si>
    <t>TUJUSAMA HARDWARE SDN BHD</t>
  </si>
  <si>
    <t>SI[00000591]</t>
  </si>
  <si>
    <t>NAM CONSULTING SDN BHD</t>
  </si>
  <si>
    <t>SI[00000720]</t>
  </si>
  <si>
    <t>KDE DEVELOPMENT SDN BHD</t>
  </si>
  <si>
    <t>SI[00000744]</t>
  </si>
  <si>
    <t>SI[00000745]</t>
  </si>
  <si>
    <t>M-CHANNEL SDN BHD</t>
  </si>
  <si>
    <t>SI[00000768]</t>
  </si>
  <si>
    <t>SI[00000769]</t>
  </si>
  <si>
    <t>SI[00000770]</t>
  </si>
  <si>
    <t>YAYASAN KOBENA BERHAD</t>
  </si>
  <si>
    <t>SI[00000811]</t>
  </si>
  <si>
    <t>STAR MEDIK INDUSTRIES SDN BHD</t>
  </si>
  <si>
    <t>SI[00000820]</t>
  </si>
  <si>
    <t>SI[00000821]</t>
  </si>
  <si>
    <t>NADI COMPUTER ICT ENGINEERING SDN BHD</t>
  </si>
  <si>
    <t>SI[00000833]</t>
  </si>
  <si>
    <t>SI[00000834]</t>
  </si>
  <si>
    <t>MELATI EDAR SDN BHD</t>
  </si>
  <si>
    <t>SI[00000858]</t>
  </si>
  <si>
    <t>NORTH BORNEO SECURITY SERVICES SDN BHD</t>
  </si>
  <si>
    <t>SI[00000856]</t>
  </si>
  <si>
    <t>SI[00000857]</t>
  </si>
  <si>
    <t>NEW HEMISPHERE SECURITY SDN BHD</t>
  </si>
  <si>
    <t>SI[00000854]</t>
  </si>
  <si>
    <t>PALMABRAND CAMEL MILK SDN BHD</t>
  </si>
  <si>
    <t>SI[00000880]</t>
  </si>
  <si>
    <t>JANUARY</t>
  </si>
  <si>
    <t>MENARA ARAB SDN BHD</t>
  </si>
  <si>
    <t>SI[00001123]</t>
  </si>
  <si>
    <t>REG+NREG</t>
  </si>
  <si>
    <t>AHMAD MUSTHAFI &amp; COMPANY</t>
  </si>
  <si>
    <t>SI[00001083]</t>
  </si>
  <si>
    <t>31/01/2017</t>
  </si>
  <si>
    <t>FABELLO DESIGN (M) SDN BHD</t>
  </si>
  <si>
    <t>SI[00001167]</t>
  </si>
  <si>
    <t>(4-6/2016)</t>
  </si>
  <si>
    <t>SYARIKAT BERWAWASAN</t>
  </si>
  <si>
    <t>SI[00001158]</t>
  </si>
  <si>
    <t>SI[00001124]</t>
  </si>
  <si>
    <t>SI[00001125]</t>
  </si>
  <si>
    <t>D'SAJI RESTAURANT &amp; CAFE SDN BHD</t>
  </si>
  <si>
    <t>SI[00001113]</t>
  </si>
  <si>
    <t>SI[00001114]</t>
  </si>
  <si>
    <t>SI[00001115]</t>
  </si>
  <si>
    <t>SI[00000993]</t>
  </si>
  <si>
    <t>A&amp;H ELECTRIC SDN BHD</t>
  </si>
  <si>
    <t>SI[00000973]</t>
  </si>
  <si>
    <t>APR</t>
  </si>
  <si>
    <t>BEKALAN AIR KPIC SDN BHD</t>
  </si>
  <si>
    <t>30/4/2017</t>
  </si>
  <si>
    <t>BUCKINGHAM BY THE SEA SDN BHD</t>
  </si>
  <si>
    <t>(7-9/2016)</t>
  </si>
  <si>
    <t>SMR HOLIDAYS SDN BHD</t>
  </si>
  <si>
    <t>(combined reg dgn xreg comp)</t>
  </si>
  <si>
    <t>MCOcare SDN BHD</t>
  </si>
  <si>
    <t>NURAMA SDN BHD</t>
  </si>
  <si>
    <t>MAGICDREAM MEDIA SDN BHD</t>
  </si>
  <si>
    <t>EDARAN ARIF MEDIK SDN BHD</t>
  </si>
  <si>
    <t>SOFIMAS SDN BHD</t>
  </si>
  <si>
    <t>OTAI FRANCHISE SDN BHD</t>
  </si>
  <si>
    <t>ESHOUT SDN BHD</t>
  </si>
  <si>
    <t>MREZAD RESOURCES SDN BHD</t>
  </si>
  <si>
    <t xml:space="preserve">GRAND TOTAL </t>
  </si>
  <si>
    <t>DATE INVOICE</t>
  </si>
  <si>
    <t>CLIENT</t>
  </si>
  <si>
    <t>INVOICE NO</t>
  </si>
  <si>
    <t>BASE AMOUNT</t>
  </si>
  <si>
    <t>BAD DEBT</t>
  </si>
  <si>
    <t>(10-12/2016)</t>
  </si>
  <si>
    <t>04.05.2016</t>
  </si>
  <si>
    <t>22.05.2015</t>
  </si>
  <si>
    <t>ASTAKA MANEGEMENT</t>
  </si>
  <si>
    <t>20.05.2016</t>
  </si>
  <si>
    <t>D'SAJI RESTAURANT &amp; CAFÉ SDN BHD</t>
  </si>
  <si>
    <t>21.07.2016</t>
  </si>
  <si>
    <t>EDARAN ARIF MEDIC SDN BHD</t>
  </si>
  <si>
    <t>10.06.2016</t>
  </si>
  <si>
    <t>09.06.2015</t>
  </si>
  <si>
    <t>GNE RESOURCES SDN BHD</t>
  </si>
  <si>
    <t>28.05.2015</t>
  </si>
  <si>
    <t>GORGEOUS LOGISTICS SDN BHD</t>
  </si>
  <si>
    <t>23.06.2015</t>
  </si>
  <si>
    <t>04.06.2015</t>
  </si>
  <si>
    <t>HASBI &amp; CO</t>
  </si>
  <si>
    <t>25.11.2016</t>
  </si>
  <si>
    <t>J.LEE ASSOCIATES (PENANG) SDN BHD</t>
  </si>
  <si>
    <t>19.12.2016</t>
  </si>
  <si>
    <t>KONSORTIUM INDUK EDAR SDN BHD</t>
  </si>
  <si>
    <t>23.11.2015</t>
  </si>
  <si>
    <t>MASSA ASSOCIATES SDN BHD</t>
  </si>
  <si>
    <t>19.10.2015</t>
  </si>
  <si>
    <t>MDZ DEVELOPMENT SDN BHD</t>
  </si>
  <si>
    <t>01.06.2016</t>
  </si>
  <si>
    <t>25.05.2016</t>
  </si>
  <si>
    <t>MYKOPIESATU SDN BHD</t>
  </si>
  <si>
    <t>17.06.2015</t>
  </si>
  <si>
    <t>MZJ SERVICE SDN BHD</t>
  </si>
  <si>
    <t>27.10.2016</t>
  </si>
  <si>
    <t>ORIENTAL BUSINESSLINK EVENTS &amp; MEDIA SDN BHD</t>
  </si>
  <si>
    <t>18.06.2015</t>
  </si>
  <si>
    <t>PASOKOMOMOGUN LEADERSHIP FOUNDATION</t>
  </si>
  <si>
    <t>07.12.2016</t>
  </si>
  <si>
    <t>PERTUBUHAN SALAM BUDI</t>
  </si>
  <si>
    <t>RADEN PLANTATION SDN BHD</t>
  </si>
  <si>
    <t>RAISE ENTERPRISE</t>
  </si>
  <si>
    <t>08.06.2016</t>
  </si>
  <si>
    <t>SPM MEMBRANCE SWITCH SDN BHD</t>
  </si>
  <si>
    <t>07.06.2016</t>
  </si>
  <si>
    <t>15.06.2016</t>
  </si>
  <si>
    <t>SYARIKAT SUHUSIA SARAWAK SDN BHD</t>
  </si>
  <si>
    <t>04.11.2016</t>
  </si>
  <si>
    <t>YAYASAN 1BIRU</t>
  </si>
  <si>
    <t>GRAND TOTAL</t>
  </si>
  <si>
    <t>BAD DEBT RECOVER AS AT 25.07.2017</t>
  </si>
  <si>
    <t>BAD DEBTS RELIEF 25.07.2017</t>
  </si>
  <si>
    <t>SI[00000855]</t>
  </si>
  <si>
    <t>D'ONE MOTORSPORTS SDN BHD</t>
  </si>
  <si>
    <t>SI[00000582]</t>
  </si>
  <si>
    <t>tak appear kt bad debt relief</t>
  </si>
  <si>
    <t>SI[00000719]</t>
  </si>
  <si>
    <t xml:space="preserve">BAD DEBT RECOVER AS AT </t>
  </si>
  <si>
    <t xml:space="preserve">BAD DEBTS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</si>
</sst>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0" fillId="3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0" fillId="3" borderId="0" xfId="0" applyFill="1" applyBorder="1"/>
    <xf numFmtId="43" fontId="1" fillId="0" borderId="0" xfId="1" applyFont="1" applyBorder="1"/>
    <xf numFmtId="0" fontId="0" fillId="0" borderId="0" xfId="0" applyFill="1" applyAlignment="1">
      <alignment horizontal="center" vertical="center"/>
    </xf>
    <xf numFmtId="43" fontId="1" fillId="0" borderId="0" xfId="1" applyFont="1" applyFill="1" applyBorder="1"/>
    <xf numFmtId="0" fontId="0" fillId="0" borderId="0" xfId="0" applyFill="1" applyBorder="1"/>
    <xf numFmtId="43" fontId="2" fillId="0" borderId="0" xfId="0" applyNumberFormat="1" applyFont="1" applyFill="1" applyBorder="1"/>
    <xf numFmtId="43" fontId="0" fillId="0" borderId="0" xfId="0" applyNumberFormat="1" applyFont="1" applyFill="1" applyBorder="1" applyAlignment="1">
      <alignment horizontal="center"/>
    </xf>
    <xf numFmtId="43" fontId="0" fillId="0" borderId="0" xfId="0" applyNumberFormat="1" applyFont="1" applyBorder="1" applyAlignment="1">
      <alignment horizontal="center"/>
    </xf>
    <xf numFmtId="0" fontId="0" fillId="7" borderId="0" xfId="0" applyFill="1"/>
    <xf numFmtId="0" fontId="2" fillId="7" borderId="0" xfId="0" applyFont="1" applyFill="1" applyAlignment="1">
      <alignment horizontal="center"/>
    </xf>
    <xf numFmtId="43" fontId="2" fillId="7" borderId="1" xfId="0" applyNumberFormat="1" applyFont="1" applyFill="1" applyBorder="1"/>
    <xf numFmtId="0" fontId="2" fillId="0" borderId="0" xfId="0" applyFont="1" applyFill="1"/>
    <xf numFmtId="43" fontId="0" fillId="0" borderId="0" xfId="0" applyNumberFormat="1" applyFont="1" applyFill="1" applyBorder="1"/>
    <xf numFmtId="43" fontId="0" fillId="0" borderId="0" xfId="0" applyNumberFormat="1" applyFill="1" applyBorder="1"/>
    <xf numFmtId="0" fontId="0" fillId="8" borderId="0" xfId="0" applyFill="1"/>
    <xf numFmtId="43" fontId="2" fillId="7" borderId="1" xfId="1" applyFont="1" applyFill="1" applyBorder="1"/>
    <xf numFmtId="43" fontId="2" fillId="0" borderId="1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2" fillId="2" borderId="3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43" fontId="2" fillId="2" borderId="1" xfId="0" applyNumberFormat="1" applyFont="1" applyFill="1" applyBorder="1"/>
    <xf numFmtId="43" fontId="1" fillId="3" borderId="0" xfId="1" applyFont="1" applyFill="1" applyBorder="1"/>
    <xf numFmtId="0" fontId="0" fillId="0" borderId="0" xfId="0" applyBorder="1"/>
    <xf numFmtId="0" fontId="0" fillId="0" borderId="0" xfId="0" applyAlignment="1">
      <alignment horizontal="center" vertical="center"/>
    </xf>
    <xf numFmtId="2" fontId="0" fillId="0" borderId="0" xfId="0" applyNumberFormat="1" applyFont="1" applyFill="1"/>
    <xf numFmtId="43" fontId="1" fillId="0" borderId="0" xfId="1" applyFont="1" applyFill="1"/>
    <xf numFmtId="43" fontId="0" fillId="0" borderId="0" xfId="1" applyFont="1" applyFill="1"/>
    <xf numFmtId="43" fontId="2" fillId="0" borderId="0" xfId="0" applyNumberFormat="1" applyFont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3" fontId="2" fillId="7" borderId="3" xfId="0" applyNumberFormat="1" applyFont="1" applyFill="1" applyBorder="1" applyAlignment="1"/>
    <xf numFmtId="0" fontId="2" fillId="7" borderId="3" xfId="0" applyFont="1" applyFill="1" applyBorder="1" applyAlignment="1"/>
    <xf numFmtId="0" fontId="2" fillId="7" borderId="4" xfId="0" applyFont="1" applyFill="1" applyBorder="1" applyAlignment="1"/>
    <xf numFmtId="43" fontId="2" fillId="7" borderId="5" xfId="0" applyNumberFormat="1" applyFont="1" applyFill="1" applyBorder="1"/>
    <xf numFmtId="0" fontId="2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Alignment="1"/>
    <xf numFmtId="0" fontId="2" fillId="10" borderId="0" xfId="0" applyFont="1" applyFill="1" applyBorder="1" applyAlignment="1"/>
    <xf numFmtId="43" fontId="0" fillId="0" borderId="0" xfId="0" applyNumberFormat="1" applyFont="1" applyFill="1" applyBorder="1" applyAlignment="1"/>
    <xf numFmtId="43" fontId="2" fillId="7" borderId="1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0" fillId="0" borderId="0" xfId="0" applyNumberFormat="1" applyFont="1" applyFill="1" applyBorder="1" applyAlignment="1">
      <alignment vertical="center"/>
    </xf>
    <xf numFmtId="0" fontId="2" fillId="10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43" fontId="2" fillId="11" borderId="1" xfId="0" applyNumberFormat="1" applyFont="1" applyFill="1" applyBorder="1"/>
    <xf numFmtId="0" fontId="0" fillId="3" borderId="5" xfId="0" applyFill="1" applyBorder="1"/>
    <xf numFmtId="0" fontId="0" fillId="11" borderId="0" xfId="0" applyFill="1"/>
    <xf numFmtId="14" fontId="0" fillId="0" borderId="0" xfId="0" applyNumberFormat="1"/>
    <xf numFmtId="43" fontId="0" fillId="5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12" borderId="0" xfId="0" applyFont="1" applyFill="1"/>
    <xf numFmtId="43" fontId="2" fillId="0" borderId="0" xfId="1" applyFont="1"/>
    <xf numFmtId="43" fontId="1" fillId="5" borderId="0" xfId="1" applyFont="1" applyFill="1" applyBorder="1"/>
    <xf numFmtId="43" fontId="1" fillId="13" borderId="0" xfId="1" applyFont="1" applyFill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9" borderId="0" xfId="0" applyFont="1" applyFill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43" fontId="0" fillId="5" borderId="0" xfId="0" applyNumberFormat="1" applyFont="1" applyFill="1" applyBorder="1"/>
    <xf numFmtId="43" fontId="0" fillId="13" borderId="0" xfId="0" applyNumberFormat="1" applyFont="1" applyFill="1" applyBorder="1"/>
    <xf numFmtId="0" fontId="0" fillId="0" borderId="0" xfId="0" applyAlignment="1">
      <alignment vertical="center" wrapText="1"/>
    </xf>
    <xf numFmtId="43" fontId="2" fillId="0" borderId="0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66675</xdr:rowOff>
    </xdr:from>
    <xdr:to>
      <xdr:col>9</xdr:col>
      <xdr:colOff>92530</xdr:colOff>
      <xdr:row>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6675"/>
          <a:ext cx="125458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66675</xdr:rowOff>
    </xdr:from>
    <xdr:to>
      <xdr:col>9</xdr:col>
      <xdr:colOff>92530</xdr:colOff>
      <xdr:row>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6675"/>
          <a:ext cx="125458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7"/>
  <sheetViews>
    <sheetView view="pageBreakPreview" topLeftCell="B68" zoomScale="90" zoomScaleNormal="80" zoomScaleSheetLayoutView="90" workbookViewId="0">
      <selection activeCell="D68" sqref="D68"/>
    </sheetView>
  </sheetViews>
  <sheetFormatPr defaultRowHeight="15" x14ac:dyDescent="0.25"/>
  <cols>
    <col min="1" max="1" width="12.42578125" customWidth="1"/>
    <col min="2" max="2" width="15.140625" customWidth="1"/>
    <col min="3" max="3" width="15.140625" hidden="1" customWidth="1"/>
    <col min="4" max="4" width="37.7109375" customWidth="1"/>
    <col min="5" max="5" width="15.5703125" customWidth="1"/>
    <col min="6" max="6" width="15.7109375" customWidth="1"/>
    <col min="7" max="7" width="14.140625" customWidth="1"/>
    <col min="8" max="8" width="15.85546875" customWidth="1"/>
    <col min="9" max="9" width="0.7109375" style="2" customWidth="1"/>
    <col min="10" max="10" width="14.5703125" customWidth="1"/>
    <col min="11" max="11" width="12.42578125" customWidth="1"/>
    <col min="12" max="12" width="14.28515625" customWidth="1"/>
    <col min="13" max="13" width="0.85546875" style="2" customWidth="1"/>
    <col min="14" max="14" width="15.140625" customWidth="1"/>
    <col min="15" max="15" width="12.7109375" customWidth="1"/>
    <col min="16" max="16" width="15.7109375" customWidth="1"/>
  </cols>
  <sheetData>
    <row r="1" spans="1:16" x14ac:dyDescent="0.25">
      <c r="H1" s="1"/>
      <c r="I1" s="1"/>
      <c r="J1" s="1"/>
      <c r="K1" s="1"/>
      <c r="L1" s="1"/>
      <c r="M1" s="1"/>
      <c r="N1" s="1"/>
    </row>
    <row r="2" spans="1:16" x14ac:dyDescent="0.25">
      <c r="H2" s="1"/>
      <c r="I2" s="1"/>
      <c r="J2" s="1"/>
      <c r="K2" s="1"/>
      <c r="L2" s="1"/>
      <c r="M2" s="1"/>
      <c r="N2" s="1"/>
    </row>
    <row r="3" spans="1:16" x14ac:dyDescent="0.25">
      <c r="H3" s="1"/>
      <c r="I3" s="1"/>
      <c r="J3" s="1"/>
      <c r="K3" s="1"/>
      <c r="L3" s="1"/>
      <c r="M3" s="1"/>
      <c r="N3" s="1"/>
    </row>
    <row r="4" spans="1:16" x14ac:dyDescent="0.25">
      <c r="D4" s="65" t="s">
        <v>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x14ac:dyDescent="0.25">
      <c r="D5" s="65" t="s">
        <v>1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x14ac:dyDescent="0.25">
      <c r="H6" s="1"/>
      <c r="I6" s="1"/>
      <c r="J6" s="1"/>
      <c r="K6" s="1"/>
      <c r="L6" s="1"/>
      <c r="M6" s="1"/>
      <c r="N6" s="1"/>
    </row>
    <row r="7" spans="1:16" x14ac:dyDescent="0.25">
      <c r="D7" s="66" t="s">
        <v>2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25">
      <c r="D8" t="s">
        <v>3</v>
      </c>
    </row>
    <row r="9" spans="1:16" x14ac:dyDescent="0.25">
      <c r="B9" s="3" t="s">
        <v>4</v>
      </c>
      <c r="C9" s="3"/>
      <c r="E9" s="4" t="s">
        <v>5</v>
      </c>
      <c r="F9" s="67" t="s">
        <v>6</v>
      </c>
      <c r="G9" s="67"/>
      <c r="H9" s="67"/>
      <c r="J9" s="68" t="s">
        <v>7</v>
      </c>
      <c r="K9" s="68"/>
      <c r="L9" s="68"/>
      <c r="N9" s="69" t="s">
        <v>8</v>
      </c>
      <c r="O9" s="69"/>
      <c r="P9" s="69"/>
    </row>
    <row r="10" spans="1:16" x14ac:dyDescent="0.25">
      <c r="B10" s="5" t="s">
        <v>9</v>
      </c>
      <c r="C10" s="5"/>
      <c r="F10" s="6" t="s">
        <v>10</v>
      </c>
      <c r="G10" s="6" t="s">
        <v>11</v>
      </c>
      <c r="H10" s="6" t="s">
        <v>12</v>
      </c>
      <c r="I10" s="7"/>
      <c r="J10" s="6" t="s">
        <v>10</v>
      </c>
      <c r="K10" s="6" t="s">
        <v>11</v>
      </c>
      <c r="L10" s="6" t="s">
        <v>12</v>
      </c>
      <c r="N10" s="6" t="s">
        <v>10</v>
      </c>
      <c r="O10" s="6" t="s">
        <v>11</v>
      </c>
      <c r="P10" s="6" t="s">
        <v>12</v>
      </c>
    </row>
    <row r="11" spans="1:16" x14ac:dyDescent="0.25">
      <c r="A11" s="8">
        <v>3604</v>
      </c>
      <c r="B11" t="s">
        <v>13</v>
      </c>
      <c r="D11" t="s">
        <v>14</v>
      </c>
      <c r="E11" s="9">
        <v>308</v>
      </c>
      <c r="F11" s="10">
        <v>3400</v>
      </c>
      <c r="G11" s="10">
        <v>204</v>
      </c>
      <c r="H11" s="10">
        <f>SUM(F11:G11)</f>
        <v>3604</v>
      </c>
      <c r="I11" s="11"/>
      <c r="J11" s="12">
        <f>L11/1.06</f>
        <v>0</v>
      </c>
      <c r="K11" s="12">
        <f>L11-J11</f>
        <v>0</v>
      </c>
      <c r="L11" s="12">
        <v>0</v>
      </c>
      <c r="M11" s="1"/>
      <c r="N11" s="13">
        <f>F11-J11</f>
        <v>3400</v>
      </c>
      <c r="O11" s="13">
        <f>G11-K11</f>
        <v>204</v>
      </c>
      <c r="P11" s="14">
        <f>H11-L11</f>
        <v>3604</v>
      </c>
    </row>
    <row r="12" spans="1:16" x14ac:dyDescent="0.25">
      <c r="A12" s="8">
        <v>6784</v>
      </c>
      <c r="D12" t="s">
        <v>15</v>
      </c>
      <c r="E12" s="9">
        <v>288</v>
      </c>
      <c r="F12" s="10">
        <v>3200</v>
      </c>
      <c r="G12" s="10">
        <v>192</v>
      </c>
      <c r="H12" s="10">
        <f>SUM(F12:G12)</f>
        <v>3392</v>
      </c>
      <c r="I12" s="11"/>
      <c r="J12" s="12">
        <f t="shared" ref="J12:J13" si="0">L12/1.06</f>
        <v>0</v>
      </c>
      <c r="K12" s="12">
        <f t="shared" ref="K12:K13" si="1">L12-J12</f>
        <v>0</v>
      </c>
      <c r="L12" s="12">
        <v>0</v>
      </c>
      <c r="M12" s="1"/>
      <c r="N12" s="13">
        <f t="shared" ref="N12:P13" si="2">F12-J12</f>
        <v>3200</v>
      </c>
      <c r="O12" s="13">
        <f t="shared" si="2"/>
        <v>192</v>
      </c>
      <c r="P12" s="14">
        <f t="shared" si="2"/>
        <v>3392</v>
      </c>
    </row>
    <row r="13" spans="1:16" x14ac:dyDescent="0.25">
      <c r="D13" t="s">
        <v>15</v>
      </c>
      <c r="E13" s="9">
        <v>289</v>
      </c>
      <c r="F13" s="10">
        <v>3200</v>
      </c>
      <c r="G13" s="10">
        <v>192</v>
      </c>
      <c r="H13" s="10">
        <f>SUM(F13:G13)</f>
        <v>3392</v>
      </c>
      <c r="I13" s="11"/>
      <c r="J13" s="12">
        <f t="shared" si="0"/>
        <v>0</v>
      </c>
      <c r="K13" s="12">
        <f t="shared" si="1"/>
        <v>0</v>
      </c>
      <c r="L13" s="12">
        <v>0</v>
      </c>
      <c r="M13" s="1"/>
      <c r="N13" s="13">
        <f t="shared" si="2"/>
        <v>3200</v>
      </c>
      <c r="O13" s="13">
        <f t="shared" si="2"/>
        <v>192</v>
      </c>
      <c r="P13" s="14">
        <f>H13-L13</f>
        <v>3392</v>
      </c>
    </row>
    <row r="14" spans="1:16" s="15" customFormat="1" ht="15.75" thickBot="1" x14ac:dyDescent="0.3">
      <c r="D14" s="16" t="s">
        <v>16</v>
      </c>
      <c r="E14" s="16"/>
      <c r="F14" s="17">
        <f t="shared" ref="F14:P14" si="3">SUM(F11:F13)</f>
        <v>9800</v>
      </c>
      <c r="G14" s="17">
        <f t="shared" si="3"/>
        <v>588</v>
      </c>
      <c r="H14" s="17">
        <f t="shared" si="3"/>
        <v>10388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9800</v>
      </c>
      <c r="O14" s="17">
        <f t="shared" si="3"/>
        <v>588</v>
      </c>
      <c r="P14" s="17">
        <f t="shared" si="3"/>
        <v>10388</v>
      </c>
    </row>
    <row r="15" spans="1:16" ht="15.75" thickTop="1" x14ac:dyDescent="0.25"/>
    <row r="16" spans="1:16" x14ac:dyDescent="0.25">
      <c r="B16" s="18" t="s">
        <v>17</v>
      </c>
      <c r="C16" s="1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 x14ac:dyDescent="0.25">
      <c r="B17" s="1" t="s">
        <v>18</v>
      </c>
      <c r="C17" s="1"/>
      <c r="D17" s="1"/>
      <c r="E17" s="9"/>
      <c r="F17" s="10"/>
      <c r="G17" s="10"/>
      <c r="H17" s="10"/>
      <c r="I17" s="1"/>
      <c r="J17" s="10"/>
      <c r="K17" s="19"/>
      <c r="L17" s="19"/>
      <c r="M17" s="1"/>
      <c r="N17" s="10"/>
      <c r="O17" s="10"/>
      <c r="P17" s="10"/>
    </row>
    <row r="18" spans="2:16" x14ac:dyDescent="0.25">
      <c r="B18" s="1" t="s">
        <v>19</v>
      </c>
      <c r="C18" s="1"/>
      <c r="D18" s="1"/>
      <c r="E18" s="9"/>
      <c r="F18" s="10"/>
      <c r="G18" s="10"/>
      <c r="H18" s="10"/>
      <c r="I18" s="1"/>
      <c r="J18" s="10"/>
      <c r="K18" s="10"/>
      <c r="L18" s="19"/>
      <c r="M18" s="1"/>
      <c r="N18" s="10"/>
      <c r="O18" s="10"/>
      <c r="P18" s="10"/>
    </row>
    <row r="19" spans="2:16" x14ac:dyDescent="0.25">
      <c r="B19" s="1"/>
      <c r="C19" s="1"/>
      <c r="D19" s="1" t="s">
        <v>20</v>
      </c>
      <c r="E19" s="9" t="s">
        <v>21</v>
      </c>
      <c r="F19" s="10">
        <v>689.62264150943395</v>
      </c>
      <c r="G19" s="10">
        <v>41.377358490566053</v>
      </c>
      <c r="H19" s="10">
        <v>731</v>
      </c>
      <c r="I19" s="1"/>
      <c r="J19" s="10">
        <f>L19/1.06</f>
        <v>660.37735849056605</v>
      </c>
      <c r="K19" s="10">
        <f>L19-J19</f>
        <v>39.622641509433947</v>
      </c>
      <c r="L19" s="20">
        <v>700</v>
      </c>
      <c r="M19" s="1"/>
      <c r="N19" s="10">
        <f>F19-J19</f>
        <v>29.245283018867894</v>
      </c>
      <c r="O19" s="10">
        <f>G19-K19</f>
        <v>1.7547169811321055</v>
      </c>
      <c r="P19" s="10">
        <f>H19-L19</f>
        <v>31</v>
      </c>
    </row>
    <row r="20" spans="2:16" x14ac:dyDescent="0.25">
      <c r="B20" s="1"/>
      <c r="C20" s="1"/>
      <c r="D20" s="1" t="s">
        <v>20</v>
      </c>
      <c r="E20" s="9" t="s">
        <v>22</v>
      </c>
      <c r="F20" s="10">
        <f>H20/1.06</f>
        <v>943.39622641509425</v>
      </c>
      <c r="G20" s="10">
        <f>H20-F20</f>
        <v>56.603773584905753</v>
      </c>
      <c r="H20" s="10">
        <v>1000</v>
      </c>
      <c r="I20" s="1"/>
      <c r="J20" s="10">
        <f t="shared" ref="J20:J36" si="4">L20/1.06</f>
        <v>0</v>
      </c>
      <c r="K20" s="10">
        <f t="shared" ref="K20:K36" si="5">L20-J20</f>
        <v>0</v>
      </c>
      <c r="L20" s="20">
        <v>0</v>
      </c>
      <c r="M20" s="1"/>
      <c r="N20" s="10">
        <f t="shared" ref="N20:P36" si="6">F20-J20</f>
        <v>943.39622641509425</v>
      </c>
      <c r="O20" s="10">
        <f t="shared" si="6"/>
        <v>56.603773584905753</v>
      </c>
      <c r="P20" s="10">
        <f t="shared" si="6"/>
        <v>1000</v>
      </c>
    </row>
    <row r="21" spans="2:16" x14ac:dyDescent="0.25">
      <c r="B21" s="1"/>
      <c r="C21" s="1"/>
      <c r="D21" s="1" t="s">
        <v>23</v>
      </c>
      <c r="E21" s="9" t="s">
        <v>24</v>
      </c>
      <c r="F21" s="10">
        <v>900</v>
      </c>
      <c r="G21" s="10">
        <v>54</v>
      </c>
      <c r="H21" s="10">
        <f t="shared" ref="H21:H35" si="7">SUM(F21:G21)</f>
        <v>954</v>
      </c>
      <c r="I21" s="1"/>
      <c r="J21" s="10">
        <f t="shared" si="4"/>
        <v>0</v>
      </c>
      <c r="K21" s="10">
        <f t="shared" si="5"/>
        <v>0</v>
      </c>
      <c r="L21" s="10">
        <v>0</v>
      </c>
      <c r="M21" s="1"/>
      <c r="N21" s="10">
        <f t="shared" si="6"/>
        <v>900</v>
      </c>
      <c r="O21" s="10">
        <f t="shared" si="6"/>
        <v>54</v>
      </c>
      <c r="P21" s="10">
        <f t="shared" si="6"/>
        <v>954</v>
      </c>
    </row>
    <row r="22" spans="2:16" x14ac:dyDescent="0.25">
      <c r="B22" s="1"/>
      <c r="C22" s="1"/>
      <c r="D22" s="1" t="s">
        <v>23</v>
      </c>
      <c r="E22" s="9" t="s">
        <v>25</v>
      </c>
      <c r="F22" s="10">
        <v>160</v>
      </c>
      <c r="G22" s="10">
        <v>9</v>
      </c>
      <c r="H22" s="10">
        <f t="shared" si="7"/>
        <v>169</v>
      </c>
      <c r="I22" s="1"/>
      <c r="J22" s="10">
        <f t="shared" si="4"/>
        <v>0</v>
      </c>
      <c r="K22" s="10">
        <f t="shared" si="5"/>
        <v>0</v>
      </c>
      <c r="L22" s="10">
        <v>0</v>
      </c>
      <c r="M22" s="1"/>
      <c r="N22" s="10">
        <f t="shared" si="6"/>
        <v>160</v>
      </c>
      <c r="O22" s="10">
        <f t="shared" si="6"/>
        <v>9</v>
      </c>
      <c r="P22" s="10">
        <f t="shared" si="6"/>
        <v>169</v>
      </c>
    </row>
    <row r="23" spans="2:16" x14ac:dyDescent="0.25">
      <c r="B23" s="1"/>
      <c r="C23" s="1"/>
      <c r="D23" s="1" t="s">
        <v>23</v>
      </c>
      <c r="E23" s="9" t="s">
        <v>26</v>
      </c>
      <c r="F23" s="10">
        <v>100</v>
      </c>
      <c r="G23" s="10">
        <v>6</v>
      </c>
      <c r="H23" s="10">
        <f t="shared" si="7"/>
        <v>106</v>
      </c>
      <c r="I23" s="1"/>
      <c r="J23" s="10">
        <f t="shared" si="4"/>
        <v>0</v>
      </c>
      <c r="K23" s="10">
        <f t="shared" si="5"/>
        <v>0</v>
      </c>
      <c r="L23" s="10">
        <v>0</v>
      </c>
      <c r="M23" s="1"/>
      <c r="N23" s="10">
        <f t="shared" si="6"/>
        <v>100</v>
      </c>
      <c r="O23" s="10">
        <f t="shared" si="6"/>
        <v>6</v>
      </c>
      <c r="P23" s="10">
        <f t="shared" si="6"/>
        <v>106</v>
      </c>
    </row>
    <row r="24" spans="2:16" x14ac:dyDescent="0.25">
      <c r="B24" s="1"/>
      <c r="C24" s="1"/>
      <c r="D24" s="1" t="s">
        <v>23</v>
      </c>
      <c r="E24" s="9" t="s">
        <v>27</v>
      </c>
      <c r="F24" s="10">
        <v>100</v>
      </c>
      <c r="G24" s="10">
        <v>6</v>
      </c>
      <c r="H24" s="10">
        <f t="shared" si="7"/>
        <v>106</v>
      </c>
      <c r="I24" s="1"/>
      <c r="J24" s="10">
        <f t="shared" si="4"/>
        <v>0</v>
      </c>
      <c r="K24" s="10">
        <f t="shared" si="5"/>
        <v>0</v>
      </c>
      <c r="L24" s="10">
        <v>0</v>
      </c>
      <c r="M24" s="1"/>
      <c r="N24" s="10">
        <f t="shared" si="6"/>
        <v>100</v>
      </c>
      <c r="O24" s="10">
        <f t="shared" si="6"/>
        <v>6</v>
      </c>
      <c r="P24" s="10">
        <f t="shared" si="6"/>
        <v>106</v>
      </c>
    </row>
    <row r="25" spans="2:16" x14ac:dyDescent="0.25">
      <c r="B25" s="1"/>
      <c r="C25" s="1"/>
      <c r="D25" s="1" t="s">
        <v>23</v>
      </c>
      <c r="E25" s="9" t="s">
        <v>28</v>
      </c>
      <c r="F25" s="10">
        <v>150</v>
      </c>
      <c r="G25" s="10">
        <v>9</v>
      </c>
      <c r="H25" s="10">
        <f t="shared" si="7"/>
        <v>159</v>
      </c>
      <c r="I25" s="1"/>
      <c r="J25" s="10">
        <f t="shared" si="4"/>
        <v>0</v>
      </c>
      <c r="K25" s="10">
        <f t="shared" si="5"/>
        <v>0</v>
      </c>
      <c r="L25" s="10">
        <v>0</v>
      </c>
      <c r="M25" s="1"/>
      <c r="N25" s="10">
        <f t="shared" si="6"/>
        <v>150</v>
      </c>
      <c r="O25" s="10">
        <f t="shared" si="6"/>
        <v>9</v>
      </c>
      <c r="P25" s="10">
        <f t="shared" si="6"/>
        <v>159</v>
      </c>
    </row>
    <row r="26" spans="2:16" x14ac:dyDescent="0.25">
      <c r="B26" s="1"/>
      <c r="C26" s="1"/>
      <c r="D26" s="1" t="s">
        <v>23</v>
      </c>
      <c r="E26" s="9" t="s">
        <v>29</v>
      </c>
      <c r="F26" s="10">
        <v>400</v>
      </c>
      <c r="G26" s="10">
        <v>24</v>
      </c>
      <c r="H26" s="10">
        <f t="shared" si="7"/>
        <v>424</v>
      </c>
      <c r="I26" s="1"/>
      <c r="J26" s="10">
        <f t="shared" si="4"/>
        <v>0</v>
      </c>
      <c r="K26" s="10">
        <f t="shared" si="5"/>
        <v>0</v>
      </c>
      <c r="L26" s="10">
        <v>0</v>
      </c>
      <c r="M26" s="1"/>
      <c r="N26" s="10">
        <f t="shared" si="6"/>
        <v>400</v>
      </c>
      <c r="O26" s="10">
        <f t="shared" si="6"/>
        <v>24</v>
      </c>
      <c r="P26" s="10">
        <f t="shared" si="6"/>
        <v>424</v>
      </c>
    </row>
    <row r="27" spans="2:16" x14ac:dyDescent="0.25">
      <c r="B27" s="1"/>
      <c r="C27" s="1"/>
      <c r="D27" s="1" t="s">
        <v>23</v>
      </c>
      <c r="E27" s="9" t="s">
        <v>30</v>
      </c>
      <c r="F27" s="10">
        <v>900</v>
      </c>
      <c r="G27" s="10">
        <v>54</v>
      </c>
      <c r="H27" s="10">
        <f t="shared" si="7"/>
        <v>954</v>
      </c>
      <c r="I27" s="1"/>
      <c r="J27" s="10">
        <f t="shared" si="4"/>
        <v>0</v>
      </c>
      <c r="K27" s="10">
        <f t="shared" si="5"/>
        <v>0</v>
      </c>
      <c r="L27" s="10">
        <v>0</v>
      </c>
      <c r="M27" s="1"/>
      <c r="N27" s="10">
        <f t="shared" si="6"/>
        <v>900</v>
      </c>
      <c r="O27" s="10">
        <f t="shared" si="6"/>
        <v>54</v>
      </c>
      <c r="P27" s="10">
        <f t="shared" si="6"/>
        <v>954</v>
      </c>
    </row>
    <row r="28" spans="2:16" x14ac:dyDescent="0.25">
      <c r="B28" s="1"/>
      <c r="C28" s="1"/>
      <c r="D28" s="1" t="s">
        <v>20</v>
      </c>
      <c r="E28" s="9" t="s">
        <v>31</v>
      </c>
      <c r="F28" s="10">
        <v>900</v>
      </c>
      <c r="G28" s="10">
        <v>54</v>
      </c>
      <c r="H28" s="10">
        <f t="shared" si="7"/>
        <v>954</v>
      </c>
      <c r="I28" s="1"/>
      <c r="J28" s="10">
        <f t="shared" si="4"/>
        <v>0</v>
      </c>
      <c r="K28" s="10">
        <f t="shared" si="5"/>
        <v>0</v>
      </c>
      <c r="L28" s="10">
        <v>0</v>
      </c>
      <c r="M28" s="1"/>
      <c r="N28" s="10">
        <f t="shared" si="6"/>
        <v>900</v>
      </c>
      <c r="O28" s="10">
        <f t="shared" si="6"/>
        <v>54</v>
      </c>
      <c r="P28" s="10">
        <f t="shared" si="6"/>
        <v>954</v>
      </c>
    </row>
    <row r="29" spans="2:16" x14ac:dyDescent="0.25">
      <c r="B29" s="1"/>
      <c r="C29" s="1"/>
      <c r="D29" s="1" t="s">
        <v>20</v>
      </c>
      <c r="E29" s="9" t="s">
        <v>32</v>
      </c>
      <c r="F29" s="10">
        <v>400</v>
      </c>
      <c r="G29" s="10">
        <v>15</v>
      </c>
      <c r="H29" s="10">
        <f t="shared" si="7"/>
        <v>415</v>
      </c>
      <c r="I29" s="1"/>
      <c r="J29" s="10">
        <f t="shared" si="4"/>
        <v>0</v>
      </c>
      <c r="K29" s="10">
        <f t="shared" si="5"/>
        <v>0</v>
      </c>
      <c r="L29" s="10">
        <v>0</v>
      </c>
      <c r="M29" s="1"/>
      <c r="N29" s="10">
        <f t="shared" si="6"/>
        <v>400</v>
      </c>
      <c r="O29" s="10">
        <f t="shared" si="6"/>
        <v>15</v>
      </c>
      <c r="P29" s="10">
        <f t="shared" si="6"/>
        <v>415</v>
      </c>
    </row>
    <row r="30" spans="2:16" x14ac:dyDescent="0.25">
      <c r="B30" s="1"/>
      <c r="C30" s="1"/>
      <c r="D30" s="1" t="s">
        <v>20</v>
      </c>
      <c r="E30" s="9" t="s">
        <v>33</v>
      </c>
      <c r="F30" s="10">
        <v>900</v>
      </c>
      <c r="G30" s="10">
        <v>54</v>
      </c>
      <c r="H30" s="10">
        <f t="shared" si="7"/>
        <v>954</v>
      </c>
      <c r="I30" s="1"/>
      <c r="J30" s="10">
        <f t="shared" si="4"/>
        <v>0</v>
      </c>
      <c r="K30" s="10">
        <f t="shared" si="5"/>
        <v>0</v>
      </c>
      <c r="L30" s="10">
        <v>0</v>
      </c>
      <c r="M30" s="1"/>
      <c r="N30" s="10">
        <f t="shared" si="6"/>
        <v>900</v>
      </c>
      <c r="O30" s="10">
        <f t="shared" si="6"/>
        <v>54</v>
      </c>
      <c r="P30" s="10">
        <f t="shared" si="6"/>
        <v>954</v>
      </c>
    </row>
    <row r="31" spans="2:16" s="21" customFormat="1" x14ac:dyDescent="0.25">
      <c r="B31" s="1" t="s">
        <v>34</v>
      </c>
      <c r="C31" s="1"/>
      <c r="D31" s="1" t="s">
        <v>35</v>
      </c>
      <c r="E31" s="9" t="s">
        <v>36</v>
      </c>
      <c r="F31" s="10">
        <v>900</v>
      </c>
      <c r="G31" s="10">
        <v>54</v>
      </c>
      <c r="H31" s="10">
        <f t="shared" si="7"/>
        <v>954</v>
      </c>
      <c r="I31" s="1"/>
      <c r="J31" s="10">
        <f t="shared" si="4"/>
        <v>0</v>
      </c>
      <c r="K31" s="10">
        <f t="shared" si="5"/>
        <v>0</v>
      </c>
      <c r="L31" s="10">
        <v>0</v>
      </c>
      <c r="M31" s="1"/>
      <c r="N31" s="10">
        <f t="shared" si="6"/>
        <v>900</v>
      </c>
      <c r="O31" s="10">
        <f t="shared" si="6"/>
        <v>54</v>
      </c>
      <c r="P31" s="10">
        <f t="shared" si="6"/>
        <v>954</v>
      </c>
    </row>
    <row r="32" spans="2:16" s="21" customFormat="1" x14ac:dyDescent="0.25">
      <c r="B32" s="1" t="s">
        <v>37</v>
      </c>
      <c r="C32" s="1"/>
      <c r="D32" s="11" t="s">
        <v>38</v>
      </c>
      <c r="E32" s="9" t="s">
        <v>39</v>
      </c>
      <c r="F32" s="10">
        <v>240</v>
      </c>
      <c r="G32" s="10">
        <v>14.399999999999999</v>
      </c>
      <c r="H32" s="10">
        <f t="shared" si="7"/>
        <v>254.4</v>
      </c>
      <c r="I32" s="1"/>
      <c r="J32" s="10">
        <f t="shared" si="4"/>
        <v>0</v>
      </c>
      <c r="K32" s="10">
        <f t="shared" si="5"/>
        <v>0</v>
      </c>
      <c r="L32" s="10">
        <v>0</v>
      </c>
      <c r="M32" s="1"/>
      <c r="N32" s="10">
        <f t="shared" si="6"/>
        <v>240</v>
      </c>
      <c r="O32" s="10">
        <f t="shared" si="6"/>
        <v>14.399999999999999</v>
      </c>
      <c r="P32" s="10">
        <f t="shared" si="6"/>
        <v>254.4</v>
      </c>
    </row>
    <row r="33" spans="1:16" s="21" customFormat="1" x14ac:dyDescent="0.25">
      <c r="B33" s="1" t="s">
        <v>40</v>
      </c>
      <c r="C33" s="1"/>
      <c r="D33" s="11" t="s">
        <v>38</v>
      </c>
      <c r="E33" s="9" t="s">
        <v>41</v>
      </c>
      <c r="F33" s="10">
        <v>650</v>
      </c>
      <c r="G33" s="10">
        <v>39</v>
      </c>
      <c r="H33" s="10">
        <f t="shared" si="7"/>
        <v>689</v>
      </c>
      <c r="I33" s="1"/>
      <c r="J33" s="10">
        <f t="shared" si="4"/>
        <v>0</v>
      </c>
      <c r="K33" s="10">
        <f t="shared" si="5"/>
        <v>0</v>
      </c>
      <c r="L33" s="10">
        <v>0</v>
      </c>
      <c r="M33" s="1"/>
      <c r="N33" s="10">
        <f t="shared" si="6"/>
        <v>650</v>
      </c>
      <c r="O33" s="10">
        <f t="shared" si="6"/>
        <v>39</v>
      </c>
      <c r="P33" s="10">
        <f t="shared" si="6"/>
        <v>689</v>
      </c>
    </row>
    <row r="34" spans="1:16" s="21" customFormat="1" x14ac:dyDescent="0.25">
      <c r="B34" s="1"/>
      <c r="C34" s="1"/>
      <c r="D34" s="11" t="s">
        <v>38</v>
      </c>
      <c r="E34" s="9" t="s">
        <v>42</v>
      </c>
      <c r="F34" s="10">
        <v>300</v>
      </c>
      <c r="G34" s="10">
        <v>18</v>
      </c>
      <c r="H34" s="10">
        <f t="shared" si="7"/>
        <v>318</v>
      </c>
      <c r="I34" s="1"/>
      <c r="J34" s="10">
        <f t="shared" si="4"/>
        <v>0</v>
      </c>
      <c r="K34" s="10">
        <f t="shared" si="5"/>
        <v>0</v>
      </c>
      <c r="L34" s="10">
        <v>0</v>
      </c>
      <c r="M34" s="1"/>
      <c r="N34" s="10">
        <f t="shared" si="6"/>
        <v>300</v>
      </c>
      <c r="O34" s="10">
        <f t="shared" si="6"/>
        <v>18</v>
      </c>
      <c r="P34" s="10">
        <f t="shared" si="6"/>
        <v>318</v>
      </c>
    </row>
    <row r="35" spans="1:16" s="21" customFormat="1" x14ac:dyDescent="0.25">
      <c r="B35" s="1"/>
      <c r="C35" s="1"/>
      <c r="D35" s="11" t="s">
        <v>38</v>
      </c>
      <c r="E35" s="9" t="s">
        <v>43</v>
      </c>
      <c r="F35" s="10">
        <v>225</v>
      </c>
      <c r="G35" s="10">
        <v>13.5</v>
      </c>
      <c r="H35" s="10">
        <f t="shared" si="7"/>
        <v>238.5</v>
      </c>
      <c r="I35" s="1"/>
      <c r="J35" s="10">
        <f t="shared" si="4"/>
        <v>0</v>
      </c>
      <c r="K35" s="10">
        <f t="shared" si="5"/>
        <v>0</v>
      </c>
      <c r="L35" s="10">
        <v>0</v>
      </c>
      <c r="M35" s="1"/>
      <c r="N35" s="10">
        <f t="shared" si="6"/>
        <v>225</v>
      </c>
      <c r="O35" s="10">
        <f t="shared" si="6"/>
        <v>13.5</v>
      </c>
      <c r="P35" s="10">
        <f t="shared" si="6"/>
        <v>238.5</v>
      </c>
    </row>
    <row r="36" spans="1:16" x14ac:dyDescent="0.25">
      <c r="B36" s="1"/>
      <c r="C36" s="1"/>
      <c r="D36" s="11" t="s">
        <v>44</v>
      </c>
      <c r="E36" s="9" t="s">
        <v>45</v>
      </c>
      <c r="F36" s="10">
        <v>150</v>
      </c>
      <c r="G36" s="10">
        <v>9</v>
      </c>
      <c r="H36" s="10">
        <f>SUM(F36:G36)</f>
        <v>159</v>
      </c>
      <c r="I36" s="1"/>
      <c r="J36" s="10">
        <f t="shared" si="4"/>
        <v>0</v>
      </c>
      <c r="K36" s="10">
        <f t="shared" si="5"/>
        <v>0</v>
      </c>
      <c r="L36" s="10">
        <v>0</v>
      </c>
      <c r="M36" s="1"/>
      <c r="N36" s="10">
        <f t="shared" si="6"/>
        <v>150</v>
      </c>
      <c r="O36" s="10">
        <f t="shared" si="6"/>
        <v>9</v>
      </c>
      <c r="P36" s="10">
        <f t="shared" si="6"/>
        <v>159</v>
      </c>
    </row>
    <row r="37" spans="1:16" s="15" customFormat="1" ht="15.75" thickBot="1" x14ac:dyDescent="0.3">
      <c r="D37" s="16" t="s">
        <v>16</v>
      </c>
      <c r="E37" s="16"/>
      <c r="F37" s="22">
        <f t="shared" ref="F37:P37" si="8">SUM(F17:F36)</f>
        <v>9008.0188679245293</v>
      </c>
      <c r="G37" s="22">
        <f t="shared" si="8"/>
        <v>530.88113207547178</v>
      </c>
      <c r="H37" s="22">
        <f t="shared" si="8"/>
        <v>9538.9</v>
      </c>
      <c r="I37" s="22">
        <f t="shared" si="8"/>
        <v>0</v>
      </c>
      <c r="J37" s="22">
        <f t="shared" si="8"/>
        <v>660.37735849056605</v>
      </c>
      <c r="K37" s="22">
        <f t="shared" si="8"/>
        <v>39.622641509433947</v>
      </c>
      <c r="L37" s="22">
        <f t="shared" si="8"/>
        <v>700</v>
      </c>
      <c r="M37" s="22">
        <f t="shared" si="8"/>
        <v>0</v>
      </c>
      <c r="N37" s="22">
        <f t="shared" si="8"/>
        <v>8347.6415094339627</v>
      </c>
      <c r="O37" s="22">
        <f t="shared" si="8"/>
        <v>491.25849056603784</v>
      </c>
      <c r="P37" s="22">
        <f t="shared" si="8"/>
        <v>8838.9</v>
      </c>
    </row>
    <row r="38" spans="1:16" ht="16.5" thickTop="1" thickBot="1" x14ac:dyDescent="0.3">
      <c r="J38" s="23"/>
      <c r="K38" s="23"/>
      <c r="L38" s="23"/>
    </row>
    <row r="39" spans="1:16" ht="16.5" hidden="1" thickTop="1" thickBot="1" x14ac:dyDescent="0.3">
      <c r="D39" s="24" t="s">
        <v>12</v>
      </c>
      <c r="E39" s="25"/>
      <c r="F39" s="26">
        <f>F14+F37</f>
        <v>18808.018867924529</v>
      </c>
      <c r="G39" s="26">
        <f>G14+G37</f>
        <v>1118.8811320754717</v>
      </c>
      <c r="H39" s="26">
        <f>SUM(F39:G39)</f>
        <v>19926.900000000001</v>
      </c>
      <c r="I39" s="27"/>
      <c r="J39" s="26">
        <f>J14+J37</f>
        <v>660.37735849056605</v>
      </c>
      <c r="K39" s="26">
        <f>K14+K37</f>
        <v>39.622641509433947</v>
      </c>
      <c r="L39" s="26">
        <f>SUM(J39:K39)</f>
        <v>700</v>
      </c>
      <c r="M39" s="28"/>
      <c r="N39" s="29">
        <f>N14+N37</f>
        <v>18147.641509433961</v>
      </c>
      <c r="O39" s="29">
        <f>O14+O37</f>
        <v>1079.2584905660378</v>
      </c>
      <c r="P39" s="29">
        <f>P14+P37</f>
        <v>19226.900000000001</v>
      </c>
    </row>
    <row r="40" spans="1:16" ht="15.75" customHeight="1" thickTop="1" x14ac:dyDescent="0.25"/>
    <row r="41" spans="1:16" x14ac:dyDescent="0.25">
      <c r="D41" s="70" t="s">
        <v>46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</row>
    <row r="42" spans="1:16" x14ac:dyDescent="0.25">
      <c r="D42" t="s">
        <v>3</v>
      </c>
    </row>
    <row r="43" spans="1:16" x14ac:dyDescent="0.25">
      <c r="B43" s="3" t="s">
        <v>4</v>
      </c>
      <c r="C43" s="3"/>
      <c r="F43" s="67" t="s">
        <v>6</v>
      </c>
      <c r="G43" s="67"/>
      <c r="H43" s="67"/>
      <c r="J43" s="68" t="s">
        <v>7</v>
      </c>
      <c r="K43" s="68"/>
      <c r="L43" s="68"/>
      <c r="N43" s="69" t="s">
        <v>8</v>
      </c>
      <c r="O43" s="69"/>
      <c r="P43" s="69"/>
    </row>
    <row r="44" spans="1:16" x14ac:dyDescent="0.25">
      <c r="B44" s="5" t="s">
        <v>9</v>
      </c>
      <c r="C44" s="5"/>
      <c r="F44" s="6" t="s">
        <v>10</v>
      </c>
      <c r="G44" s="6" t="s">
        <v>11</v>
      </c>
      <c r="H44" s="6" t="s">
        <v>12</v>
      </c>
      <c r="J44" s="6" t="s">
        <v>10</v>
      </c>
      <c r="K44" s="6" t="s">
        <v>11</v>
      </c>
      <c r="L44" s="6" t="s">
        <v>12</v>
      </c>
      <c r="N44" s="6" t="s">
        <v>10</v>
      </c>
      <c r="O44" s="6" t="s">
        <v>11</v>
      </c>
      <c r="P44" s="6" t="s">
        <v>12</v>
      </c>
    </row>
    <row r="45" spans="1:16" x14ac:dyDescent="0.25">
      <c r="A45" s="8">
        <v>623</v>
      </c>
      <c r="B45" t="s">
        <v>13</v>
      </c>
      <c r="D45" t="s">
        <v>47</v>
      </c>
      <c r="E45" s="9">
        <v>282</v>
      </c>
      <c r="F45" s="8">
        <v>300</v>
      </c>
      <c r="G45" s="8">
        <v>18</v>
      </c>
      <c r="H45" s="8">
        <v>318</v>
      </c>
      <c r="I45" s="30"/>
      <c r="J45" s="10">
        <f t="shared" ref="J45" si="9">L45/1.06</f>
        <v>0</v>
      </c>
      <c r="K45" s="10">
        <f>L45-J45</f>
        <v>0</v>
      </c>
      <c r="L45" s="10">
        <v>0</v>
      </c>
      <c r="M45" s="30"/>
      <c r="N45" s="8">
        <f>F45-J45</f>
        <v>300</v>
      </c>
      <c r="O45" s="8">
        <f>G45-K45</f>
        <v>18</v>
      </c>
      <c r="P45" s="8">
        <f>H45-L45</f>
        <v>318</v>
      </c>
    </row>
    <row r="46" spans="1:16" s="15" customFormat="1" ht="15.75" thickBot="1" x14ac:dyDescent="0.3">
      <c r="D46" s="16" t="s">
        <v>16</v>
      </c>
      <c r="E46" s="16"/>
      <c r="F46" s="17">
        <f t="shared" ref="F46:P46" si="10">SUM(F45:F45)</f>
        <v>300</v>
      </c>
      <c r="G46" s="17">
        <f t="shared" si="10"/>
        <v>18</v>
      </c>
      <c r="H46" s="17">
        <f t="shared" si="10"/>
        <v>318</v>
      </c>
      <c r="I46" s="17">
        <f t="shared" si="10"/>
        <v>0</v>
      </c>
      <c r="J46" s="17">
        <f t="shared" si="10"/>
        <v>0</v>
      </c>
      <c r="K46" s="17">
        <f t="shared" si="10"/>
        <v>0</v>
      </c>
      <c r="L46" s="17">
        <f t="shared" si="10"/>
        <v>0</v>
      </c>
      <c r="M46" s="17">
        <f t="shared" si="10"/>
        <v>0</v>
      </c>
      <c r="N46" s="17">
        <f t="shared" si="10"/>
        <v>300</v>
      </c>
      <c r="O46" s="17">
        <f t="shared" si="10"/>
        <v>18</v>
      </c>
      <c r="P46" s="17">
        <f t="shared" si="10"/>
        <v>318</v>
      </c>
    </row>
    <row r="47" spans="1:16" ht="15.75" thickTop="1" x14ac:dyDescent="0.25">
      <c r="D47" s="31"/>
    </row>
    <row r="48" spans="1:16" x14ac:dyDescent="0.25">
      <c r="B48" s="3" t="s">
        <v>17</v>
      </c>
      <c r="C48" s="3"/>
      <c r="D48" s="31"/>
      <c r="E48" s="32"/>
      <c r="F48" s="8"/>
      <c r="G48" s="8"/>
      <c r="H48" s="8"/>
      <c r="J48" s="33"/>
      <c r="K48" s="33"/>
      <c r="L48" s="34"/>
      <c r="N48" s="8"/>
      <c r="O48" s="8"/>
      <c r="P48" s="8"/>
    </row>
    <row r="49" spans="2:16" x14ac:dyDescent="0.25">
      <c r="B49" t="s">
        <v>18</v>
      </c>
      <c r="D49" s="31"/>
      <c r="E49" s="32"/>
      <c r="F49" s="8"/>
      <c r="G49" s="8"/>
      <c r="H49" s="8"/>
      <c r="J49" s="19"/>
      <c r="K49" s="19"/>
      <c r="L49" s="10"/>
      <c r="N49" s="8"/>
      <c r="O49" s="10"/>
      <c r="P49" s="8"/>
    </row>
    <row r="50" spans="2:16" x14ac:dyDescent="0.25">
      <c r="B50" t="s">
        <v>19</v>
      </c>
      <c r="D50" s="31" t="s">
        <v>48</v>
      </c>
      <c r="E50" s="32" t="s">
        <v>49</v>
      </c>
      <c r="F50" s="8">
        <v>624.52830188679241</v>
      </c>
      <c r="G50" s="8">
        <v>37.471698113207594</v>
      </c>
      <c r="H50" s="8">
        <v>662</v>
      </c>
      <c r="J50" s="10">
        <f t="shared" ref="J50:J83" si="11">L50/1.06</f>
        <v>575.47169811320748</v>
      </c>
      <c r="K50" s="35">
        <f>L50-J50</f>
        <v>34.528301886792519</v>
      </c>
      <c r="L50" s="34">
        <v>610</v>
      </c>
      <c r="N50" s="8">
        <f>F50-J50</f>
        <v>49.056603773584925</v>
      </c>
      <c r="O50" s="8">
        <f>G50-K50</f>
        <v>2.943396226415075</v>
      </c>
      <c r="P50" s="8">
        <f>H50-L50</f>
        <v>52</v>
      </c>
    </row>
    <row r="51" spans="2:16" x14ac:dyDescent="0.25">
      <c r="D51" s="11" t="s">
        <v>50</v>
      </c>
      <c r="E51" s="32" t="s">
        <v>51</v>
      </c>
      <c r="F51" s="8">
        <v>900</v>
      </c>
      <c r="G51" s="8">
        <v>54</v>
      </c>
      <c r="H51" s="8">
        <f t="shared" ref="H51:H83" si="12">SUM(F51:G51)</f>
        <v>954</v>
      </c>
      <c r="J51" s="10">
        <f t="shared" si="11"/>
        <v>0</v>
      </c>
      <c r="K51" s="35">
        <f t="shared" ref="K51:K83" si="13">L51-J51</f>
        <v>0</v>
      </c>
      <c r="L51" s="10">
        <v>0</v>
      </c>
      <c r="N51" s="8">
        <f t="shared" ref="N51:P83" si="14">F51-J51</f>
        <v>900</v>
      </c>
      <c r="O51" s="8">
        <f t="shared" si="14"/>
        <v>54</v>
      </c>
      <c r="P51" s="8">
        <f t="shared" si="14"/>
        <v>954</v>
      </c>
    </row>
    <row r="52" spans="2:16" x14ac:dyDescent="0.25">
      <c r="D52" s="11" t="s">
        <v>50</v>
      </c>
      <c r="E52" s="32" t="s">
        <v>52</v>
      </c>
      <c r="F52" s="8">
        <v>400</v>
      </c>
      <c r="G52" s="8">
        <v>15</v>
      </c>
      <c r="H52" s="8">
        <f t="shared" si="12"/>
        <v>415</v>
      </c>
      <c r="J52" s="10">
        <f t="shared" si="11"/>
        <v>0</v>
      </c>
      <c r="K52" s="35">
        <f t="shared" si="13"/>
        <v>0</v>
      </c>
      <c r="L52" s="10">
        <v>0</v>
      </c>
      <c r="N52" s="8">
        <f t="shared" si="14"/>
        <v>400</v>
      </c>
      <c r="O52" s="8">
        <f t="shared" si="14"/>
        <v>15</v>
      </c>
      <c r="P52" s="8">
        <f t="shared" si="14"/>
        <v>415</v>
      </c>
    </row>
    <row r="53" spans="2:16" x14ac:dyDescent="0.25">
      <c r="D53" s="11" t="s">
        <v>50</v>
      </c>
      <c r="E53" s="32" t="s">
        <v>53</v>
      </c>
      <c r="F53" s="8">
        <v>900</v>
      </c>
      <c r="G53" s="8">
        <v>54</v>
      </c>
      <c r="H53" s="8">
        <f t="shared" si="12"/>
        <v>954</v>
      </c>
      <c r="J53" s="10">
        <f t="shared" si="11"/>
        <v>0</v>
      </c>
      <c r="K53" s="35">
        <f t="shared" si="13"/>
        <v>0</v>
      </c>
      <c r="L53" s="10">
        <v>0</v>
      </c>
      <c r="N53" s="8">
        <f t="shared" si="14"/>
        <v>900</v>
      </c>
      <c r="O53" s="8">
        <f t="shared" si="14"/>
        <v>54</v>
      </c>
      <c r="P53" s="8">
        <f t="shared" si="14"/>
        <v>954</v>
      </c>
    </row>
    <row r="54" spans="2:16" x14ac:dyDescent="0.25">
      <c r="D54" s="11" t="s">
        <v>54</v>
      </c>
      <c r="E54" s="32" t="s">
        <v>55</v>
      </c>
      <c r="F54" s="8">
        <v>900</v>
      </c>
      <c r="G54" s="8">
        <v>54</v>
      </c>
      <c r="H54" s="8">
        <f t="shared" si="12"/>
        <v>954</v>
      </c>
      <c r="J54" s="10">
        <f t="shared" si="11"/>
        <v>900</v>
      </c>
      <c r="K54" s="35">
        <f t="shared" si="13"/>
        <v>54</v>
      </c>
      <c r="L54" s="10">
        <v>954</v>
      </c>
      <c r="N54" s="8">
        <f t="shared" si="14"/>
        <v>0</v>
      </c>
      <c r="O54" s="8">
        <f t="shared" si="14"/>
        <v>0</v>
      </c>
      <c r="P54" s="8">
        <f t="shared" si="14"/>
        <v>0</v>
      </c>
    </row>
    <row r="55" spans="2:16" x14ac:dyDescent="0.25">
      <c r="D55" s="11" t="s">
        <v>54</v>
      </c>
      <c r="E55" s="32" t="s">
        <v>56</v>
      </c>
      <c r="F55" s="8">
        <v>400</v>
      </c>
      <c r="G55" s="8">
        <v>15</v>
      </c>
      <c r="H55" s="8">
        <f t="shared" si="12"/>
        <v>415</v>
      </c>
      <c r="J55" s="10">
        <v>400</v>
      </c>
      <c r="K55" s="35">
        <f t="shared" si="13"/>
        <v>15</v>
      </c>
      <c r="L55" s="10">
        <v>415</v>
      </c>
      <c r="N55" s="8">
        <f t="shared" si="14"/>
        <v>0</v>
      </c>
      <c r="O55" s="8">
        <f t="shared" si="14"/>
        <v>0</v>
      </c>
      <c r="P55" s="8">
        <f t="shared" si="14"/>
        <v>0</v>
      </c>
    </row>
    <row r="56" spans="2:16" x14ac:dyDescent="0.25">
      <c r="D56" s="11" t="s">
        <v>54</v>
      </c>
      <c r="E56" s="32" t="s">
        <v>57</v>
      </c>
      <c r="F56" s="8">
        <v>900</v>
      </c>
      <c r="G56" s="8">
        <v>54</v>
      </c>
      <c r="H56" s="8">
        <f t="shared" si="12"/>
        <v>954</v>
      </c>
      <c r="J56" s="10">
        <f t="shared" si="11"/>
        <v>900</v>
      </c>
      <c r="K56" s="35">
        <f t="shared" si="13"/>
        <v>54</v>
      </c>
      <c r="L56" s="10">
        <v>954</v>
      </c>
      <c r="N56" s="8">
        <f t="shared" si="14"/>
        <v>0</v>
      </c>
      <c r="O56" s="8">
        <f t="shared" si="14"/>
        <v>0</v>
      </c>
      <c r="P56" s="8">
        <f t="shared" si="14"/>
        <v>0</v>
      </c>
    </row>
    <row r="57" spans="2:16" x14ac:dyDescent="0.25">
      <c r="D57" s="11" t="s">
        <v>58</v>
      </c>
      <c r="E57" s="32" t="s">
        <v>59</v>
      </c>
      <c r="F57" s="8">
        <v>400</v>
      </c>
      <c r="G57" s="8">
        <v>15</v>
      </c>
      <c r="H57" s="8">
        <f t="shared" si="12"/>
        <v>415</v>
      </c>
      <c r="J57" s="10">
        <f t="shared" si="11"/>
        <v>0</v>
      </c>
      <c r="K57" s="35">
        <f t="shared" si="13"/>
        <v>0</v>
      </c>
      <c r="L57" s="10">
        <v>0</v>
      </c>
      <c r="N57" s="8">
        <f t="shared" si="14"/>
        <v>400</v>
      </c>
      <c r="O57" s="8">
        <f t="shared" si="14"/>
        <v>15</v>
      </c>
      <c r="P57" s="8">
        <f t="shared" si="14"/>
        <v>415</v>
      </c>
    </row>
    <row r="58" spans="2:16" x14ac:dyDescent="0.25">
      <c r="D58" s="11" t="s">
        <v>58</v>
      </c>
      <c r="E58" s="32" t="s">
        <v>60</v>
      </c>
      <c r="F58" s="8">
        <v>100</v>
      </c>
      <c r="G58" s="8">
        <v>6</v>
      </c>
      <c r="H58" s="8">
        <f t="shared" si="12"/>
        <v>106</v>
      </c>
      <c r="J58" s="10">
        <f t="shared" si="11"/>
        <v>0</v>
      </c>
      <c r="K58" s="35">
        <f t="shared" si="13"/>
        <v>0</v>
      </c>
      <c r="L58" s="10">
        <v>0</v>
      </c>
      <c r="N58" s="8">
        <f t="shared" si="14"/>
        <v>100</v>
      </c>
      <c r="O58" s="8">
        <f t="shared" si="14"/>
        <v>6</v>
      </c>
      <c r="P58" s="8">
        <f t="shared" si="14"/>
        <v>106</v>
      </c>
    </row>
    <row r="59" spans="2:16" x14ac:dyDescent="0.25">
      <c r="D59" s="11" t="s">
        <v>58</v>
      </c>
      <c r="E59" s="32" t="s">
        <v>61</v>
      </c>
      <c r="F59" s="8">
        <v>100</v>
      </c>
      <c r="G59" s="8">
        <v>6</v>
      </c>
      <c r="H59" s="8">
        <f t="shared" si="12"/>
        <v>106</v>
      </c>
      <c r="J59" s="10">
        <f t="shared" si="11"/>
        <v>0</v>
      </c>
      <c r="K59" s="35">
        <f t="shared" si="13"/>
        <v>0</v>
      </c>
      <c r="L59" s="10">
        <v>0</v>
      </c>
      <c r="N59" s="8">
        <f t="shared" si="14"/>
        <v>100</v>
      </c>
      <c r="O59" s="8">
        <f t="shared" si="14"/>
        <v>6</v>
      </c>
      <c r="P59" s="8">
        <f t="shared" si="14"/>
        <v>106</v>
      </c>
    </row>
    <row r="60" spans="2:16" x14ac:dyDescent="0.25">
      <c r="D60" s="11" t="s">
        <v>62</v>
      </c>
      <c r="E60" s="32" t="s">
        <v>63</v>
      </c>
      <c r="F60" s="8">
        <v>900</v>
      </c>
      <c r="G60" s="8">
        <v>54</v>
      </c>
      <c r="H60" s="8">
        <f t="shared" si="12"/>
        <v>954</v>
      </c>
      <c r="J60" s="10">
        <f t="shared" si="11"/>
        <v>0</v>
      </c>
      <c r="K60" s="35">
        <f t="shared" si="13"/>
        <v>0</v>
      </c>
      <c r="L60" s="10">
        <v>0</v>
      </c>
      <c r="N60" s="8">
        <f t="shared" si="14"/>
        <v>900</v>
      </c>
      <c r="O60" s="8">
        <f t="shared" si="14"/>
        <v>54</v>
      </c>
      <c r="P60" s="8">
        <f t="shared" si="14"/>
        <v>954</v>
      </c>
    </row>
    <row r="61" spans="2:16" x14ac:dyDescent="0.25">
      <c r="D61" s="11" t="s">
        <v>62</v>
      </c>
      <c r="E61" s="32" t="s">
        <v>64</v>
      </c>
      <c r="F61" s="8">
        <v>400</v>
      </c>
      <c r="G61" s="8">
        <v>15</v>
      </c>
      <c r="H61" s="8">
        <f t="shared" si="12"/>
        <v>415</v>
      </c>
      <c r="J61" s="10">
        <f t="shared" si="11"/>
        <v>0</v>
      </c>
      <c r="K61" s="35">
        <f t="shared" si="13"/>
        <v>0</v>
      </c>
      <c r="L61" s="10">
        <v>0</v>
      </c>
      <c r="N61" s="8">
        <f t="shared" si="14"/>
        <v>400</v>
      </c>
      <c r="O61" s="8">
        <f t="shared" si="14"/>
        <v>15</v>
      </c>
      <c r="P61" s="8">
        <f t="shared" si="14"/>
        <v>415</v>
      </c>
    </row>
    <row r="62" spans="2:16" x14ac:dyDescent="0.25">
      <c r="D62" s="11" t="s">
        <v>62</v>
      </c>
      <c r="E62" s="32" t="s">
        <v>65</v>
      </c>
      <c r="F62" s="8">
        <v>900</v>
      </c>
      <c r="G62" s="8">
        <v>54</v>
      </c>
      <c r="H62" s="8">
        <f t="shared" si="12"/>
        <v>954</v>
      </c>
      <c r="J62" s="10">
        <f t="shared" si="11"/>
        <v>0</v>
      </c>
      <c r="K62" s="35">
        <f t="shared" si="13"/>
        <v>0</v>
      </c>
      <c r="L62" s="10">
        <v>0</v>
      </c>
      <c r="N62" s="8">
        <f t="shared" si="14"/>
        <v>900</v>
      </c>
      <c r="O62" s="8">
        <f t="shared" si="14"/>
        <v>54</v>
      </c>
      <c r="P62" s="8">
        <f t="shared" si="14"/>
        <v>954</v>
      </c>
    </row>
    <row r="63" spans="2:16" x14ac:dyDescent="0.25">
      <c r="D63" s="11" t="s">
        <v>62</v>
      </c>
      <c r="E63" s="32" t="s">
        <v>66</v>
      </c>
      <c r="F63" s="8">
        <v>900</v>
      </c>
      <c r="G63" s="8">
        <v>54</v>
      </c>
      <c r="H63" s="8">
        <f t="shared" si="12"/>
        <v>954</v>
      </c>
      <c r="J63" s="10">
        <f t="shared" si="11"/>
        <v>0</v>
      </c>
      <c r="K63" s="35">
        <f t="shared" si="13"/>
        <v>0</v>
      </c>
      <c r="L63" s="10">
        <v>0</v>
      </c>
      <c r="N63" s="8">
        <f t="shared" si="14"/>
        <v>900</v>
      </c>
      <c r="O63" s="8">
        <f t="shared" si="14"/>
        <v>54</v>
      </c>
      <c r="P63" s="8">
        <f t="shared" si="14"/>
        <v>954</v>
      </c>
    </row>
    <row r="64" spans="2:16" x14ac:dyDescent="0.25">
      <c r="D64" s="11" t="s">
        <v>67</v>
      </c>
      <c r="E64" s="32" t="s">
        <v>68</v>
      </c>
      <c r="F64" s="8">
        <v>400</v>
      </c>
      <c r="G64" s="8">
        <v>15</v>
      </c>
      <c r="H64" s="8">
        <f t="shared" si="12"/>
        <v>415</v>
      </c>
      <c r="J64" s="10">
        <f t="shared" si="11"/>
        <v>0</v>
      </c>
      <c r="K64" s="35">
        <f t="shared" si="13"/>
        <v>0</v>
      </c>
      <c r="L64" s="10">
        <v>0</v>
      </c>
      <c r="N64" s="8">
        <f t="shared" si="14"/>
        <v>400</v>
      </c>
      <c r="O64" s="8">
        <f t="shared" si="14"/>
        <v>15</v>
      </c>
      <c r="P64" s="8">
        <f t="shared" si="14"/>
        <v>415</v>
      </c>
    </row>
    <row r="65" spans="4:16" x14ac:dyDescent="0.25">
      <c r="D65" s="11" t="s">
        <v>48</v>
      </c>
      <c r="E65" s="32" t="s">
        <v>69</v>
      </c>
      <c r="F65" s="8">
        <v>400</v>
      </c>
      <c r="G65" s="8">
        <v>15</v>
      </c>
      <c r="H65" s="8">
        <f t="shared" si="12"/>
        <v>415</v>
      </c>
      <c r="J65" s="10">
        <f t="shared" si="11"/>
        <v>0</v>
      </c>
      <c r="K65" s="35">
        <f t="shared" si="13"/>
        <v>0</v>
      </c>
      <c r="L65" s="10">
        <v>0</v>
      </c>
      <c r="N65" s="8">
        <f t="shared" si="14"/>
        <v>400</v>
      </c>
      <c r="O65" s="8">
        <f t="shared" si="14"/>
        <v>15</v>
      </c>
      <c r="P65" s="8">
        <f t="shared" si="14"/>
        <v>415</v>
      </c>
    </row>
    <row r="66" spans="4:16" x14ac:dyDescent="0.25">
      <c r="D66" s="11" t="s">
        <v>48</v>
      </c>
      <c r="E66" s="32" t="s">
        <v>70</v>
      </c>
      <c r="F66" s="8">
        <v>900</v>
      </c>
      <c r="G66" s="8">
        <v>54</v>
      </c>
      <c r="H66" s="8">
        <f t="shared" si="12"/>
        <v>954</v>
      </c>
      <c r="J66" s="10">
        <f t="shared" si="11"/>
        <v>0</v>
      </c>
      <c r="K66" s="35">
        <f t="shared" si="13"/>
        <v>0</v>
      </c>
      <c r="L66" s="10">
        <v>0</v>
      </c>
      <c r="N66" s="8">
        <f t="shared" si="14"/>
        <v>900</v>
      </c>
      <c r="O66" s="8">
        <f t="shared" si="14"/>
        <v>54</v>
      </c>
      <c r="P66" s="8">
        <f t="shared" si="14"/>
        <v>954</v>
      </c>
    </row>
    <row r="67" spans="4:16" x14ac:dyDescent="0.25">
      <c r="D67" s="11" t="s">
        <v>71</v>
      </c>
      <c r="E67" s="32" t="s">
        <v>72</v>
      </c>
      <c r="F67" s="8">
        <v>900</v>
      </c>
      <c r="G67" s="8">
        <v>54</v>
      </c>
      <c r="H67" s="8">
        <f t="shared" si="12"/>
        <v>954</v>
      </c>
      <c r="J67" s="10">
        <f t="shared" si="11"/>
        <v>0</v>
      </c>
      <c r="K67" s="35">
        <f t="shared" si="13"/>
        <v>0</v>
      </c>
      <c r="L67" s="10">
        <v>0</v>
      </c>
      <c r="N67" s="8">
        <f t="shared" si="14"/>
        <v>900</v>
      </c>
      <c r="O67" s="8">
        <f t="shared" si="14"/>
        <v>54</v>
      </c>
      <c r="P67" s="8">
        <f t="shared" si="14"/>
        <v>954</v>
      </c>
    </row>
    <row r="68" spans="4:16" x14ac:dyDescent="0.25">
      <c r="D68" s="11" t="s">
        <v>73</v>
      </c>
      <c r="E68" s="32" t="s">
        <v>74</v>
      </c>
      <c r="F68" s="8">
        <v>900</v>
      </c>
      <c r="G68" s="8">
        <v>54</v>
      </c>
      <c r="H68" s="8">
        <f t="shared" si="12"/>
        <v>954</v>
      </c>
      <c r="J68" s="10">
        <f t="shared" si="11"/>
        <v>0</v>
      </c>
      <c r="K68" s="35">
        <f t="shared" si="13"/>
        <v>0</v>
      </c>
      <c r="L68" s="10">
        <v>0</v>
      </c>
      <c r="N68" s="8">
        <f t="shared" si="14"/>
        <v>900</v>
      </c>
      <c r="O68" s="8">
        <f t="shared" si="14"/>
        <v>54</v>
      </c>
      <c r="P68" s="8">
        <f t="shared" si="14"/>
        <v>954</v>
      </c>
    </row>
    <row r="69" spans="4:16" x14ac:dyDescent="0.25">
      <c r="D69" s="11" t="s">
        <v>75</v>
      </c>
      <c r="E69" s="32" t="s">
        <v>76</v>
      </c>
      <c r="F69" s="8">
        <v>900</v>
      </c>
      <c r="G69" s="8">
        <v>54</v>
      </c>
      <c r="H69" s="8">
        <f t="shared" si="12"/>
        <v>954</v>
      </c>
      <c r="J69" s="10">
        <f t="shared" si="11"/>
        <v>0</v>
      </c>
      <c r="K69" s="35">
        <f t="shared" si="13"/>
        <v>0</v>
      </c>
      <c r="L69" s="10">
        <v>0</v>
      </c>
      <c r="N69" s="8">
        <f t="shared" si="14"/>
        <v>900</v>
      </c>
      <c r="O69" s="8">
        <f t="shared" si="14"/>
        <v>54</v>
      </c>
      <c r="P69" s="8">
        <f t="shared" si="14"/>
        <v>954</v>
      </c>
    </row>
    <row r="70" spans="4:16" x14ac:dyDescent="0.25">
      <c r="D70" s="11" t="s">
        <v>75</v>
      </c>
      <c r="E70" s="32" t="s">
        <v>77</v>
      </c>
      <c r="F70" s="8">
        <v>450</v>
      </c>
      <c r="G70" s="8">
        <v>24</v>
      </c>
      <c r="H70" s="8">
        <f t="shared" si="12"/>
        <v>474</v>
      </c>
      <c r="J70" s="10">
        <f t="shared" si="11"/>
        <v>0</v>
      </c>
      <c r="K70" s="35">
        <f t="shared" si="13"/>
        <v>0</v>
      </c>
      <c r="L70" s="10">
        <v>0</v>
      </c>
      <c r="N70" s="8">
        <f t="shared" si="14"/>
        <v>450</v>
      </c>
      <c r="O70" s="8">
        <f t="shared" si="14"/>
        <v>24</v>
      </c>
      <c r="P70" s="8">
        <f t="shared" si="14"/>
        <v>474</v>
      </c>
    </row>
    <row r="71" spans="4:16" x14ac:dyDescent="0.25">
      <c r="D71" s="11" t="s">
        <v>78</v>
      </c>
      <c r="E71" s="32" t="s">
        <v>79</v>
      </c>
      <c r="F71" s="8">
        <v>900</v>
      </c>
      <c r="G71" s="8">
        <v>54</v>
      </c>
      <c r="H71" s="8">
        <f t="shared" si="12"/>
        <v>954</v>
      </c>
      <c r="J71" s="10">
        <f t="shared" si="11"/>
        <v>0</v>
      </c>
      <c r="K71" s="35">
        <f t="shared" si="13"/>
        <v>0</v>
      </c>
      <c r="L71" s="10">
        <v>0</v>
      </c>
      <c r="N71" s="8">
        <f t="shared" si="14"/>
        <v>900</v>
      </c>
      <c r="O71" s="8">
        <f t="shared" si="14"/>
        <v>54</v>
      </c>
      <c r="P71" s="8">
        <f t="shared" si="14"/>
        <v>954</v>
      </c>
    </row>
    <row r="72" spans="4:16" x14ac:dyDescent="0.25">
      <c r="D72" s="11" t="s">
        <v>78</v>
      </c>
      <c r="E72" s="32" t="s">
        <v>80</v>
      </c>
      <c r="F72" s="8">
        <v>400</v>
      </c>
      <c r="G72" s="8">
        <v>15</v>
      </c>
      <c r="H72" s="8">
        <f t="shared" si="12"/>
        <v>415</v>
      </c>
      <c r="J72" s="10">
        <f t="shared" si="11"/>
        <v>0</v>
      </c>
      <c r="K72" s="35">
        <f t="shared" si="13"/>
        <v>0</v>
      </c>
      <c r="L72" s="10">
        <v>0</v>
      </c>
      <c r="N72" s="8">
        <f t="shared" si="14"/>
        <v>400</v>
      </c>
      <c r="O72" s="8">
        <f t="shared" si="14"/>
        <v>15</v>
      </c>
      <c r="P72" s="8">
        <f t="shared" si="14"/>
        <v>415</v>
      </c>
    </row>
    <row r="73" spans="4:16" x14ac:dyDescent="0.25">
      <c r="D73" s="11" t="s">
        <v>78</v>
      </c>
      <c r="E73" s="32" t="s">
        <v>81</v>
      </c>
      <c r="F73" s="8">
        <v>900</v>
      </c>
      <c r="G73" s="8">
        <v>54</v>
      </c>
      <c r="H73" s="8">
        <f t="shared" si="12"/>
        <v>954</v>
      </c>
      <c r="J73" s="10">
        <f t="shared" si="11"/>
        <v>0</v>
      </c>
      <c r="K73" s="35">
        <f t="shared" si="13"/>
        <v>0</v>
      </c>
      <c r="L73" s="10">
        <v>0</v>
      </c>
      <c r="N73" s="8">
        <f t="shared" si="14"/>
        <v>900</v>
      </c>
      <c r="O73" s="8">
        <f t="shared" si="14"/>
        <v>54</v>
      </c>
      <c r="P73" s="8">
        <f t="shared" si="14"/>
        <v>954</v>
      </c>
    </row>
    <row r="74" spans="4:16" x14ac:dyDescent="0.25">
      <c r="D74" s="11" t="s">
        <v>82</v>
      </c>
      <c r="E74" s="32" t="s">
        <v>83</v>
      </c>
      <c r="F74" s="8">
        <v>900</v>
      </c>
      <c r="G74" s="8">
        <v>54</v>
      </c>
      <c r="H74" s="8">
        <f t="shared" si="12"/>
        <v>954</v>
      </c>
      <c r="J74" s="10">
        <f t="shared" si="11"/>
        <v>0</v>
      </c>
      <c r="K74" s="35">
        <f t="shared" si="13"/>
        <v>0</v>
      </c>
      <c r="L74" s="10">
        <v>0</v>
      </c>
      <c r="N74" s="8">
        <f t="shared" si="14"/>
        <v>900</v>
      </c>
      <c r="O74" s="8">
        <f t="shared" si="14"/>
        <v>54</v>
      </c>
      <c r="P74" s="8">
        <f t="shared" si="14"/>
        <v>954</v>
      </c>
    </row>
    <row r="75" spans="4:16" x14ac:dyDescent="0.25">
      <c r="D75" s="11" t="s">
        <v>84</v>
      </c>
      <c r="E75" s="32" t="s">
        <v>85</v>
      </c>
      <c r="F75" s="8">
        <v>900</v>
      </c>
      <c r="G75" s="8">
        <v>54</v>
      </c>
      <c r="H75" s="8">
        <f t="shared" si="12"/>
        <v>954</v>
      </c>
      <c r="J75" s="10">
        <f t="shared" si="11"/>
        <v>900</v>
      </c>
      <c r="K75" s="35">
        <f t="shared" si="13"/>
        <v>54</v>
      </c>
      <c r="L75" s="10">
        <v>954</v>
      </c>
      <c r="N75" s="8">
        <f t="shared" si="14"/>
        <v>0</v>
      </c>
      <c r="O75" s="8">
        <f t="shared" si="14"/>
        <v>0</v>
      </c>
      <c r="P75" s="8">
        <f t="shared" si="14"/>
        <v>0</v>
      </c>
    </row>
    <row r="76" spans="4:16" x14ac:dyDescent="0.25">
      <c r="D76" s="11" t="s">
        <v>84</v>
      </c>
      <c r="E76" s="32" t="s">
        <v>86</v>
      </c>
      <c r="F76" s="8">
        <v>825</v>
      </c>
      <c r="G76" s="8">
        <v>49.5</v>
      </c>
      <c r="H76" s="8">
        <f t="shared" si="12"/>
        <v>874.5</v>
      </c>
      <c r="J76" s="10">
        <f t="shared" si="11"/>
        <v>707.54716981132071</v>
      </c>
      <c r="K76" s="35">
        <f t="shared" si="13"/>
        <v>42.452830188679286</v>
      </c>
      <c r="L76" s="10">
        <v>750</v>
      </c>
      <c r="N76" s="8">
        <f t="shared" si="14"/>
        <v>117.45283018867929</v>
      </c>
      <c r="O76" s="8">
        <f t="shared" si="14"/>
        <v>7.047169811320714</v>
      </c>
      <c r="P76" s="8">
        <f t="shared" si="14"/>
        <v>124.5</v>
      </c>
    </row>
    <row r="77" spans="4:16" x14ac:dyDescent="0.25">
      <c r="D77" s="11" t="s">
        <v>87</v>
      </c>
      <c r="E77" s="32" t="s">
        <v>88</v>
      </c>
      <c r="F77" s="8">
        <v>900</v>
      </c>
      <c r="G77" s="8">
        <v>54</v>
      </c>
      <c r="H77" s="8">
        <f t="shared" si="12"/>
        <v>954</v>
      </c>
      <c r="J77" s="10">
        <f t="shared" si="11"/>
        <v>0</v>
      </c>
      <c r="K77" s="35">
        <f t="shared" si="13"/>
        <v>0</v>
      </c>
      <c r="L77" s="10">
        <v>0</v>
      </c>
      <c r="N77" s="8">
        <f t="shared" si="14"/>
        <v>900</v>
      </c>
      <c r="O77" s="8">
        <f t="shared" si="14"/>
        <v>54</v>
      </c>
      <c r="P77" s="8">
        <f t="shared" si="14"/>
        <v>954</v>
      </c>
    </row>
    <row r="78" spans="4:16" x14ac:dyDescent="0.25">
      <c r="D78" s="11" t="s">
        <v>87</v>
      </c>
      <c r="E78" s="32" t="s">
        <v>89</v>
      </c>
      <c r="F78" s="8">
        <v>400</v>
      </c>
      <c r="G78" s="8">
        <v>15</v>
      </c>
      <c r="H78" s="8">
        <f t="shared" si="12"/>
        <v>415</v>
      </c>
      <c r="J78" s="10">
        <f t="shared" si="11"/>
        <v>0</v>
      </c>
      <c r="K78" s="35">
        <f t="shared" si="13"/>
        <v>0</v>
      </c>
      <c r="L78" s="10">
        <v>0</v>
      </c>
      <c r="N78" s="8">
        <f t="shared" si="14"/>
        <v>400</v>
      </c>
      <c r="O78" s="8">
        <f t="shared" si="14"/>
        <v>15</v>
      </c>
      <c r="P78" s="8">
        <f t="shared" si="14"/>
        <v>415</v>
      </c>
    </row>
    <row r="79" spans="4:16" x14ac:dyDescent="0.25">
      <c r="D79" s="11" t="s">
        <v>90</v>
      </c>
      <c r="E79" s="32" t="s">
        <v>91</v>
      </c>
      <c r="F79" s="8">
        <v>900</v>
      </c>
      <c r="G79" s="8">
        <v>54</v>
      </c>
      <c r="H79" s="8">
        <f t="shared" si="12"/>
        <v>954</v>
      </c>
      <c r="J79" s="10">
        <f t="shared" si="11"/>
        <v>0</v>
      </c>
      <c r="K79" s="35">
        <f t="shared" si="13"/>
        <v>0</v>
      </c>
      <c r="L79" s="10">
        <v>0</v>
      </c>
      <c r="N79" s="8">
        <f t="shared" si="14"/>
        <v>900</v>
      </c>
      <c r="O79" s="8">
        <f t="shared" si="14"/>
        <v>54</v>
      </c>
      <c r="P79" s="8">
        <f t="shared" si="14"/>
        <v>954</v>
      </c>
    </row>
    <row r="80" spans="4:16" x14ac:dyDescent="0.25">
      <c r="D80" s="11" t="s">
        <v>92</v>
      </c>
      <c r="E80" s="32" t="s">
        <v>93</v>
      </c>
      <c r="F80" s="8">
        <v>900</v>
      </c>
      <c r="G80" s="8">
        <v>54</v>
      </c>
      <c r="H80" s="8">
        <f t="shared" si="12"/>
        <v>954</v>
      </c>
      <c r="J80" s="10">
        <f t="shared" si="11"/>
        <v>0</v>
      </c>
      <c r="K80" s="35">
        <f t="shared" si="13"/>
        <v>0</v>
      </c>
      <c r="L80" s="10">
        <v>0</v>
      </c>
      <c r="N80" s="8">
        <f t="shared" si="14"/>
        <v>900</v>
      </c>
      <c r="O80" s="8">
        <f t="shared" si="14"/>
        <v>54</v>
      </c>
      <c r="P80" s="8">
        <f t="shared" si="14"/>
        <v>954</v>
      </c>
    </row>
    <row r="81" spans="2:16" x14ac:dyDescent="0.25">
      <c r="D81" s="11" t="s">
        <v>92</v>
      </c>
      <c r="E81" s="32" t="s">
        <v>94</v>
      </c>
      <c r="F81" s="8">
        <v>400</v>
      </c>
      <c r="G81" s="8">
        <v>15</v>
      </c>
      <c r="H81" s="8">
        <f t="shared" si="12"/>
        <v>415</v>
      </c>
      <c r="J81" s="10">
        <f t="shared" si="11"/>
        <v>0</v>
      </c>
      <c r="K81" s="35">
        <f t="shared" si="13"/>
        <v>0</v>
      </c>
      <c r="L81" s="10">
        <v>0</v>
      </c>
      <c r="N81" s="8">
        <f t="shared" si="14"/>
        <v>400</v>
      </c>
      <c r="O81" s="8">
        <f t="shared" si="14"/>
        <v>15</v>
      </c>
      <c r="P81" s="8">
        <f t="shared" si="14"/>
        <v>415</v>
      </c>
    </row>
    <row r="82" spans="2:16" x14ac:dyDescent="0.25">
      <c r="D82" s="11" t="s">
        <v>95</v>
      </c>
      <c r="E82" s="32" t="s">
        <v>96</v>
      </c>
      <c r="F82" s="8">
        <v>900</v>
      </c>
      <c r="G82" s="8">
        <v>54</v>
      </c>
      <c r="H82" s="8">
        <f t="shared" si="12"/>
        <v>954</v>
      </c>
      <c r="J82" s="10">
        <f t="shared" si="11"/>
        <v>0</v>
      </c>
      <c r="K82" s="35">
        <f t="shared" si="13"/>
        <v>0</v>
      </c>
      <c r="L82" s="10">
        <v>0</v>
      </c>
      <c r="N82" s="8">
        <f t="shared" si="14"/>
        <v>900</v>
      </c>
      <c r="O82" s="8">
        <f t="shared" si="14"/>
        <v>54</v>
      </c>
      <c r="P82" s="8">
        <f t="shared" si="14"/>
        <v>954</v>
      </c>
    </row>
    <row r="83" spans="2:16" x14ac:dyDescent="0.25">
      <c r="D83" s="11" t="s">
        <v>97</v>
      </c>
      <c r="E83" s="32" t="s">
        <v>98</v>
      </c>
      <c r="F83" s="8">
        <v>900</v>
      </c>
      <c r="G83" s="8">
        <v>54</v>
      </c>
      <c r="H83" s="8">
        <f t="shared" si="12"/>
        <v>954</v>
      </c>
      <c r="J83" s="10">
        <f t="shared" si="11"/>
        <v>0</v>
      </c>
      <c r="K83" s="35">
        <f t="shared" si="13"/>
        <v>0</v>
      </c>
      <c r="L83" s="10">
        <v>0</v>
      </c>
      <c r="N83" s="8">
        <f t="shared" si="14"/>
        <v>900</v>
      </c>
      <c r="O83" s="8">
        <f t="shared" si="14"/>
        <v>54</v>
      </c>
      <c r="P83" s="8">
        <f t="shared" si="14"/>
        <v>954</v>
      </c>
    </row>
    <row r="84" spans="2:16" s="15" customFormat="1" ht="15.75" thickBot="1" x14ac:dyDescent="0.3">
      <c r="D84" s="16" t="s">
        <v>16</v>
      </c>
      <c r="E84" s="16"/>
      <c r="F84" s="17">
        <f t="shared" ref="F84:P84" si="15">SUM(F48:F83)</f>
        <v>23699.528301886792</v>
      </c>
      <c r="G84" s="17">
        <f t="shared" si="15"/>
        <v>1337.9716981132076</v>
      </c>
      <c r="H84" s="17">
        <f t="shared" si="15"/>
        <v>25037.5</v>
      </c>
      <c r="I84" s="17">
        <f t="shared" si="15"/>
        <v>0</v>
      </c>
      <c r="J84" s="17">
        <f t="shared" si="15"/>
        <v>4383.0188679245284</v>
      </c>
      <c r="K84" s="17">
        <f t="shared" si="15"/>
        <v>253.98113207547181</v>
      </c>
      <c r="L84" s="17">
        <f t="shared" si="15"/>
        <v>4637</v>
      </c>
      <c r="M84" s="17">
        <f t="shared" si="15"/>
        <v>0</v>
      </c>
      <c r="N84" s="17">
        <f t="shared" si="15"/>
        <v>19316.509433962263</v>
      </c>
      <c r="O84" s="17">
        <f t="shared" si="15"/>
        <v>1083.9905660377358</v>
      </c>
      <c r="P84" s="17">
        <f t="shared" si="15"/>
        <v>20400.5</v>
      </c>
    </row>
    <row r="85" spans="2:16" ht="15.75" thickTop="1" x14ac:dyDescent="0.25">
      <c r="N85" s="36"/>
      <c r="O85" s="36"/>
      <c r="P85" s="36"/>
    </row>
    <row r="86" spans="2:16" s="15" customFormat="1" ht="15.75" hidden="1" thickBot="1" x14ac:dyDescent="0.3">
      <c r="D86" s="37" t="s">
        <v>12</v>
      </c>
      <c r="E86" s="38"/>
      <c r="F86" s="39">
        <f>F46+F84</f>
        <v>23999.528301886792</v>
      </c>
      <c r="G86" s="39">
        <f>G46+G84</f>
        <v>1355.9716981132076</v>
      </c>
      <c r="H86" s="39">
        <f>H46+H84</f>
        <v>25355.5</v>
      </c>
      <c r="I86" s="40"/>
      <c r="J86" s="39">
        <f>J46+J84</f>
        <v>4383.0188679245284</v>
      </c>
      <c r="K86" s="39">
        <f>K46+K84</f>
        <v>253.98113207547181</v>
      </c>
      <c r="L86" s="39">
        <f>SUM(J86:K86)</f>
        <v>4637</v>
      </c>
      <c r="M86" s="41"/>
      <c r="N86" s="42"/>
      <c r="O86" s="17">
        <f>G86-K86</f>
        <v>1101.9905660377358</v>
      </c>
      <c r="P86" s="17">
        <f>P46+P84</f>
        <v>20718.5</v>
      </c>
    </row>
    <row r="87" spans="2:16" x14ac:dyDescent="0.25">
      <c r="B87" s="3" t="s">
        <v>99</v>
      </c>
      <c r="C87" s="3"/>
      <c r="D87" s="43"/>
      <c r="E87" s="43"/>
      <c r="F87" s="44"/>
      <c r="G87" s="44"/>
      <c r="H87" s="44"/>
      <c r="I87" s="45"/>
      <c r="J87" s="44"/>
      <c r="K87" s="44"/>
      <c r="L87" s="44"/>
      <c r="M87" s="45"/>
      <c r="N87" s="12"/>
      <c r="O87" s="12"/>
      <c r="P87" s="12"/>
    </row>
    <row r="88" spans="2:16" x14ac:dyDescent="0.25">
      <c r="B88">
        <v>2017</v>
      </c>
      <c r="D88" t="s">
        <v>100</v>
      </c>
      <c r="E88" s="32" t="s">
        <v>101</v>
      </c>
      <c r="F88" s="46">
        <v>221.69811320754718</v>
      </c>
      <c r="G88" s="46">
        <v>13.301886792452819</v>
      </c>
      <c r="H88" s="46">
        <v>235</v>
      </c>
      <c r="I88" s="45"/>
      <c r="J88" s="19">
        <f>L88/1.06</f>
        <v>0</v>
      </c>
      <c r="K88" s="19">
        <f>L88-J88</f>
        <v>0</v>
      </c>
      <c r="L88" s="46">
        <v>0</v>
      </c>
      <c r="M88" s="45"/>
      <c r="N88" s="19">
        <f>F88-J88</f>
        <v>221.69811320754718</v>
      </c>
      <c r="O88" s="19">
        <f>G88-K88</f>
        <v>13.301886792452819</v>
      </c>
      <c r="P88" s="19">
        <f>H88-L88</f>
        <v>235</v>
      </c>
    </row>
    <row r="89" spans="2:16" x14ac:dyDescent="0.25">
      <c r="B89" t="s">
        <v>102</v>
      </c>
      <c r="D89" t="s">
        <v>103</v>
      </c>
      <c r="E89" s="32" t="s">
        <v>104</v>
      </c>
      <c r="F89" s="46">
        <v>2103.7735849056603</v>
      </c>
      <c r="G89" s="46">
        <v>126.2264150943397</v>
      </c>
      <c r="H89" s="46">
        <v>2230</v>
      </c>
      <c r="I89" s="45"/>
      <c r="J89" s="19">
        <f t="shared" ref="J89:J98" si="16">L89/1.06</f>
        <v>0</v>
      </c>
      <c r="K89" s="19">
        <f t="shared" ref="K89:K98" si="17">L89-J89</f>
        <v>0</v>
      </c>
      <c r="L89" s="46">
        <v>0</v>
      </c>
      <c r="M89" s="45"/>
      <c r="N89" s="19">
        <f t="shared" ref="N89:P98" si="18">F89-J89</f>
        <v>2103.7735849056603</v>
      </c>
      <c r="O89" s="19">
        <f t="shared" si="18"/>
        <v>126.2264150943397</v>
      </c>
      <c r="P89" s="19">
        <f t="shared" si="18"/>
        <v>2230</v>
      </c>
    </row>
    <row r="90" spans="2:16" x14ac:dyDescent="0.25">
      <c r="B90" t="s">
        <v>105</v>
      </c>
      <c r="D90" t="s">
        <v>106</v>
      </c>
      <c r="E90" s="32" t="s">
        <v>107</v>
      </c>
      <c r="F90" s="46">
        <f>H90/1.06</f>
        <v>1500</v>
      </c>
      <c r="G90" s="46">
        <f t="shared" ref="G90:G98" si="19">H90-F90</f>
        <v>90</v>
      </c>
      <c r="H90" s="46">
        <v>1590</v>
      </c>
      <c r="I90" s="45"/>
      <c r="J90" s="19">
        <f t="shared" si="16"/>
        <v>0</v>
      </c>
      <c r="K90" s="19">
        <f t="shared" si="17"/>
        <v>0</v>
      </c>
      <c r="L90" s="19">
        <v>0</v>
      </c>
      <c r="M90" s="45"/>
      <c r="N90" s="19">
        <f t="shared" si="18"/>
        <v>1500</v>
      </c>
      <c r="O90" s="19">
        <f t="shared" si="18"/>
        <v>90</v>
      </c>
      <c r="P90" s="19">
        <f t="shared" si="18"/>
        <v>1590</v>
      </c>
    </row>
    <row r="91" spans="2:16" x14ac:dyDescent="0.25">
      <c r="B91" t="s">
        <v>108</v>
      </c>
      <c r="D91" t="s">
        <v>109</v>
      </c>
      <c r="E91" s="32" t="s">
        <v>110</v>
      </c>
      <c r="F91" s="46">
        <f t="shared" ref="F91:F98" si="20">H91/1.06</f>
        <v>3883.018867924528</v>
      </c>
      <c r="G91" s="46">
        <f t="shared" si="19"/>
        <v>232.98113207547203</v>
      </c>
      <c r="H91" s="46">
        <v>4116</v>
      </c>
      <c r="I91" s="45"/>
      <c r="J91" s="19">
        <f t="shared" si="16"/>
        <v>0</v>
      </c>
      <c r="K91" s="19">
        <f t="shared" si="17"/>
        <v>0</v>
      </c>
      <c r="L91" s="19">
        <v>0</v>
      </c>
      <c r="M91" s="45"/>
      <c r="N91" s="19">
        <f t="shared" si="18"/>
        <v>3883.018867924528</v>
      </c>
      <c r="O91" s="19">
        <f t="shared" si="18"/>
        <v>232.98113207547203</v>
      </c>
      <c r="P91" s="19">
        <f t="shared" si="18"/>
        <v>4116</v>
      </c>
    </row>
    <row r="92" spans="2:16" x14ac:dyDescent="0.25">
      <c r="D92" t="s">
        <v>100</v>
      </c>
      <c r="E92" s="32" t="s">
        <v>111</v>
      </c>
      <c r="F92" s="46">
        <f t="shared" si="20"/>
        <v>900</v>
      </c>
      <c r="G92" s="46">
        <f t="shared" si="19"/>
        <v>54</v>
      </c>
      <c r="H92" s="46">
        <v>954</v>
      </c>
      <c r="I92" s="45"/>
      <c r="J92" s="19">
        <f t="shared" si="16"/>
        <v>0</v>
      </c>
      <c r="K92" s="19">
        <f t="shared" si="17"/>
        <v>0</v>
      </c>
      <c r="L92" s="19">
        <v>0</v>
      </c>
      <c r="M92" s="45"/>
      <c r="N92" s="19">
        <f t="shared" si="18"/>
        <v>900</v>
      </c>
      <c r="O92" s="19">
        <f t="shared" si="18"/>
        <v>54</v>
      </c>
      <c r="P92" s="19">
        <f t="shared" si="18"/>
        <v>954</v>
      </c>
    </row>
    <row r="93" spans="2:16" x14ac:dyDescent="0.25">
      <c r="D93" t="s">
        <v>100</v>
      </c>
      <c r="E93" s="32" t="s">
        <v>112</v>
      </c>
      <c r="F93" s="46">
        <f t="shared" si="20"/>
        <v>200</v>
      </c>
      <c r="G93" s="46">
        <f t="shared" si="19"/>
        <v>12</v>
      </c>
      <c r="H93" s="46">
        <v>212</v>
      </c>
      <c r="I93" s="45"/>
      <c r="J93" s="19">
        <f t="shared" si="16"/>
        <v>0</v>
      </c>
      <c r="K93" s="19">
        <f t="shared" si="17"/>
        <v>0</v>
      </c>
      <c r="L93" s="19">
        <v>0</v>
      </c>
      <c r="M93" s="45"/>
      <c r="N93" s="19">
        <f t="shared" si="18"/>
        <v>200</v>
      </c>
      <c r="O93" s="19">
        <f t="shared" si="18"/>
        <v>12</v>
      </c>
      <c r="P93" s="19">
        <f t="shared" si="18"/>
        <v>212</v>
      </c>
    </row>
    <row r="94" spans="2:16" x14ac:dyDescent="0.25">
      <c r="D94" t="s">
        <v>113</v>
      </c>
      <c r="E94" s="32" t="s">
        <v>114</v>
      </c>
      <c r="F94" s="46">
        <f t="shared" si="20"/>
        <v>391.50943396226415</v>
      </c>
      <c r="G94" s="46">
        <f t="shared" si="19"/>
        <v>23.490566037735846</v>
      </c>
      <c r="H94" s="46">
        <v>415</v>
      </c>
      <c r="I94" s="45"/>
      <c r="J94" s="19">
        <f t="shared" si="16"/>
        <v>0</v>
      </c>
      <c r="K94" s="19">
        <f t="shared" si="17"/>
        <v>0</v>
      </c>
      <c r="L94" s="19">
        <v>0</v>
      </c>
      <c r="M94" s="45"/>
      <c r="N94" s="19">
        <f t="shared" si="18"/>
        <v>391.50943396226415</v>
      </c>
      <c r="O94" s="19">
        <f t="shared" si="18"/>
        <v>23.490566037735846</v>
      </c>
      <c r="P94" s="19">
        <f t="shared" si="18"/>
        <v>415</v>
      </c>
    </row>
    <row r="95" spans="2:16" x14ac:dyDescent="0.25">
      <c r="D95" t="s">
        <v>113</v>
      </c>
      <c r="E95" s="32" t="s">
        <v>115</v>
      </c>
      <c r="F95" s="46">
        <f t="shared" si="20"/>
        <v>500</v>
      </c>
      <c r="G95" s="46">
        <f t="shared" si="19"/>
        <v>30</v>
      </c>
      <c r="H95" s="46">
        <v>530</v>
      </c>
      <c r="I95" s="45"/>
      <c r="J95" s="19">
        <f t="shared" si="16"/>
        <v>0</v>
      </c>
      <c r="K95" s="19">
        <f t="shared" si="17"/>
        <v>0</v>
      </c>
      <c r="L95" s="19">
        <v>0</v>
      </c>
      <c r="M95" s="45"/>
      <c r="N95" s="19">
        <f t="shared" si="18"/>
        <v>500</v>
      </c>
      <c r="O95" s="19">
        <f t="shared" si="18"/>
        <v>30</v>
      </c>
      <c r="P95" s="19">
        <f t="shared" si="18"/>
        <v>530</v>
      </c>
    </row>
    <row r="96" spans="2:16" x14ac:dyDescent="0.25">
      <c r="D96" t="s">
        <v>113</v>
      </c>
      <c r="E96" s="32" t="s">
        <v>116</v>
      </c>
      <c r="F96" s="46">
        <f t="shared" si="20"/>
        <v>500</v>
      </c>
      <c r="G96" s="46">
        <f t="shared" si="19"/>
        <v>30</v>
      </c>
      <c r="H96" s="46">
        <v>530</v>
      </c>
      <c r="I96" s="45"/>
      <c r="J96" s="19">
        <f t="shared" si="16"/>
        <v>0</v>
      </c>
      <c r="K96" s="19">
        <f t="shared" si="17"/>
        <v>0</v>
      </c>
      <c r="L96" s="19">
        <v>0</v>
      </c>
      <c r="M96" s="45"/>
      <c r="N96" s="19">
        <f t="shared" si="18"/>
        <v>500</v>
      </c>
      <c r="O96" s="19">
        <f t="shared" si="18"/>
        <v>30</v>
      </c>
      <c r="P96" s="19">
        <f t="shared" si="18"/>
        <v>530</v>
      </c>
    </row>
    <row r="97" spans="2:16" x14ac:dyDescent="0.25">
      <c r="D97" t="s">
        <v>58</v>
      </c>
      <c r="E97" s="32" t="s">
        <v>117</v>
      </c>
      <c r="F97" s="46">
        <f t="shared" si="20"/>
        <v>900</v>
      </c>
      <c r="G97" s="46">
        <f t="shared" si="19"/>
        <v>54</v>
      </c>
      <c r="H97" s="46">
        <v>954</v>
      </c>
      <c r="I97" s="45"/>
      <c r="J97" s="19">
        <f t="shared" si="16"/>
        <v>0</v>
      </c>
      <c r="K97" s="19">
        <f t="shared" si="17"/>
        <v>0</v>
      </c>
      <c r="L97" s="19">
        <v>0</v>
      </c>
      <c r="M97" s="45"/>
      <c r="N97" s="19">
        <f t="shared" si="18"/>
        <v>900</v>
      </c>
      <c r="O97" s="19">
        <f t="shared" si="18"/>
        <v>54</v>
      </c>
      <c r="P97" s="19">
        <f t="shared" si="18"/>
        <v>954</v>
      </c>
    </row>
    <row r="98" spans="2:16" x14ac:dyDescent="0.25">
      <c r="D98" t="s">
        <v>118</v>
      </c>
      <c r="E98" s="32" t="s">
        <v>119</v>
      </c>
      <c r="F98" s="46">
        <f t="shared" si="20"/>
        <v>979.99999999999989</v>
      </c>
      <c r="G98" s="46">
        <f t="shared" si="19"/>
        <v>58.800000000000068</v>
      </c>
      <c r="H98" s="46">
        <v>1038.8</v>
      </c>
      <c r="I98" s="45"/>
      <c r="J98" s="19">
        <f t="shared" si="16"/>
        <v>0</v>
      </c>
      <c r="K98" s="19">
        <f t="shared" si="17"/>
        <v>0</v>
      </c>
      <c r="L98" s="19">
        <v>0</v>
      </c>
      <c r="M98" s="45"/>
      <c r="N98" s="19">
        <f t="shared" si="18"/>
        <v>979.99999999999989</v>
      </c>
      <c r="O98" s="19">
        <f t="shared" si="18"/>
        <v>58.800000000000068</v>
      </c>
      <c r="P98" s="19">
        <f t="shared" si="18"/>
        <v>1038.8</v>
      </c>
    </row>
    <row r="99" spans="2:16" s="15" customFormat="1" ht="15.75" thickBot="1" x14ac:dyDescent="0.3">
      <c r="D99" s="16" t="s">
        <v>16</v>
      </c>
      <c r="E99" s="38"/>
      <c r="F99" s="47">
        <f t="shared" ref="F99:P99" si="21">SUM(F88:F98)</f>
        <v>12080</v>
      </c>
      <c r="G99" s="47">
        <f t="shared" si="21"/>
        <v>724.80000000000052</v>
      </c>
      <c r="H99" s="47">
        <f t="shared" si="21"/>
        <v>12804.8</v>
      </c>
      <c r="I99" s="47">
        <f t="shared" si="21"/>
        <v>0</v>
      </c>
      <c r="J99" s="47">
        <f t="shared" si="21"/>
        <v>0</v>
      </c>
      <c r="K99" s="47">
        <f t="shared" si="21"/>
        <v>0</v>
      </c>
      <c r="L99" s="47">
        <f t="shared" si="21"/>
        <v>0</v>
      </c>
      <c r="M99" s="47">
        <f t="shared" si="21"/>
        <v>0</v>
      </c>
      <c r="N99" s="47">
        <f t="shared" si="21"/>
        <v>12080</v>
      </c>
      <c r="O99" s="47">
        <f t="shared" si="21"/>
        <v>724.80000000000052</v>
      </c>
      <c r="P99" s="47">
        <f t="shared" si="21"/>
        <v>12804.8</v>
      </c>
    </row>
    <row r="100" spans="2:16" ht="15.75" thickTop="1" x14ac:dyDescent="0.25">
      <c r="D100" s="48"/>
      <c r="E100" s="48"/>
      <c r="F100" s="44"/>
      <c r="G100" s="44"/>
      <c r="H100" s="44"/>
      <c r="I100" s="45"/>
      <c r="J100" s="44"/>
      <c r="K100" s="44"/>
      <c r="L100" s="44"/>
      <c r="M100" s="45"/>
      <c r="N100" s="12"/>
      <c r="O100" s="12"/>
      <c r="P100" s="12"/>
    </row>
    <row r="101" spans="2:16" x14ac:dyDescent="0.25">
      <c r="B101" s="3" t="s">
        <v>120</v>
      </c>
      <c r="C101" s="3"/>
      <c r="D101" t="s">
        <v>121</v>
      </c>
      <c r="E101" s="32">
        <v>1538</v>
      </c>
      <c r="F101" s="46">
        <v>200</v>
      </c>
      <c r="G101" s="46">
        <f>0.06*F101</f>
        <v>12</v>
      </c>
      <c r="H101" s="46">
        <f>SUM(F101:G101)</f>
        <v>212</v>
      </c>
      <c r="I101" s="45"/>
      <c r="J101" s="46">
        <f t="shared" ref="J101:J133" si="22">L101/1.06</f>
        <v>200</v>
      </c>
      <c r="K101" s="46">
        <f>L101-J101</f>
        <v>12</v>
      </c>
      <c r="L101" s="46">
        <v>212</v>
      </c>
      <c r="M101" s="45"/>
      <c r="N101" s="19">
        <f>F101-J101</f>
        <v>0</v>
      </c>
      <c r="O101" s="19">
        <f>G101-K101</f>
        <v>0</v>
      </c>
      <c r="P101" s="19">
        <f>H101-L101</f>
        <v>0</v>
      </c>
    </row>
    <row r="102" spans="2:16" x14ac:dyDescent="0.25">
      <c r="B102" t="s">
        <v>122</v>
      </c>
      <c r="D102" t="s">
        <v>123</v>
      </c>
      <c r="E102" s="32">
        <v>1507</v>
      </c>
      <c r="F102" s="46">
        <v>9250</v>
      </c>
      <c r="G102" s="46">
        <f t="shared" ref="G102:G133" si="23">0.06*F102</f>
        <v>555</v>
      </c>
      <c r="H102" s="46">
        <f t="shared" ref="H102:H133" si="24">SUM(F102:G102)</f>
        <v>9805</v>
      </c>
      <c r="I102" s="45"/>
      <c r="J102" s="46">
        <f t="shared" si="22"/>
        <v>0</v>
      </c>
      <c r="K102" s="46">
        <f t="shared" ref="K102:K133" si="25">L102-J102</f>
        <v>0</v>
      </c>
      <c r="L102" s="46">
        <v>0</v>
      </c>
      <c r="M102" s="45"/>
      <c r="N102" s="19">
        <f t="shared" ref="N102:P133" si="26">F102-J102</f>
        <v>9250</v>
      </c>
      <c r="O102" s="19">
        <f t="shared" si="26"/>
        <v>555</v>
      </c>
      <c r="P102" s="19">
        <f t="shared" si="26"/>
        <v>9805</v>
      </c>
    </row>
    <row r="103" spans="2:16" x14ac:dyDescent="0.25">
      <c r="B103" t="s">
        <v>124</v>
      </c>
      <c r="D103" t="s">
        <v>125</v>
      </c>
      <c r="E103" s="32">
        <v>1482</v>
      </c>
      <c r="F103" s="46">
        <v>1100</v>
      </c>
      <c r="G103" s="46">
        <f t="shared" si="23"/>
        <v>66</v>
      </c>
      <c r="H103" s="46">
        <f t="shared" si="24"/>
        <v>1166</v>
      </c>
      <c r="I103" s="45"/>
      <c r="J103" s="46">
        <f t="shared" si="22"/>
        <v>0</v>
      </c>
      <c r="K103" s="46">
        <f t="shared" si="25"/>
        <v>0</v>
      </c>
      <c r="L103" s="46">
        <v>0</v>
      </c>
      <c r="M103" s="45"/>
      <c r="N103" s="19">
        <f t="shared" si="26"/>
        <v>1100</v>
      </c>
      <c r="O103" s="19">
        <f t="shared" si="26"/>
        <v>66</v>
      </c>
      <c r="P103" s="19">
        <f t="shared" si="26"/>
        <v>1166</v>
      </c>
    </row>
    <row r="104" spans="2:16" ht="30" x14ac:dyDescent="0.25">
      <c r="B104" s="49" t="s">
        <v>126</v>
      </c>
      <c r="C104" s="49"/>
      <c r="D104" s="50" t="s">
        <v>125</v>
      </c>
      <c r="E104" s="32">
        <v>1481</v>
      </c>
      <c r="F104" s="51">
        <v>3200</v>
      </c>
      <c r="G104" s="51">
        <f t="shared" si="23"/>
        <v>192</v>
      </c>
      <c r="H104" s="51">
        <f t="shared" si="24"/>
        <v>3392</v>
      </c>
      <c r="I104" s="52"/>
      <c r="J104" s="51">
        <f t="shared" si="22"/>
        <v>3200</v>
      </c>
      <c r="K104" s="51">
        <f t="shared" si="25"/>
        <v>192</v>
      </c>
      <c r="L104" s="51">
        <v>3392</v>
      </c>
      <c r="M104" s="52"/>
      <c r="N104" s="51">
        <f t="shared" si="26"/>
        <v>0</v>
      </c>
      <c r="O104" s="51">
        <f t="shared" si="26"/>
        <v>0</v>
      </c>
      <c r="P104" s="51">
        <f t="shared" si="26"/>
        <v>0</v>
      </c>
    </row>
    <row r="105" spans="2:16" x14ac:dyDescent="0.25">
      <c r="D105" t="s">
        <v>125</v>
      </c>
      <c r="E105" s="32">
        <v>1480</v>
      </c>
      <c r="F105" s="46">
        <v>3200</v>
      </c>
      <c r="G105" s="46">
        <f t="shared" si="23"/>
        <v>192</v>
      </c>
      <c r="H105" s="46">
        <f t="shared" si="24"/>
        <v>3392</v>
      </c>
      <c r="I105" s="45"/>
      <c r="J105" s="46">
        <f t="shared" si="22"/>
        <v>3200</v>
      </c>
      <c r="K105" s="46">
        <f t="shared" si="25"/>
        <v>192</v>
      </c>
      <c r="L105" s="46">
        <v>3392</v>
      </c>
      <c r="M105" s="45"/>
      <c r="N105" s="19">
        <f t="shared" si="26"/>
        <v>0</v>
      </c>
      <c r="O105" s="19">
        <f t="shared" si="26"/>
        <v>0</v>
      </c>
      <c r="P105" s="19">
        <f t="shared" si="26"/>
        <v>0</v>
      </c>
    </row>
    <row r="106" spans="2:16" x14ac:dyDescent="0.25">
      <c r="D106" t="s">
        <v>23</v>
      </c>
      <c r="E106" s="32">
        <v>1406</v>
      </c>
      <c r="F106" s="46">
        <v>250</v>
      </c>
      <c r="G106" s="46">
        <f t="shared" si="23"/>
        <v>15</v>
      </c>
      <c r="H106" s="46">
        <f>SUM(F106:G106)+150</f>
        <v>415</v>
      </c>
      <c r="I106" s="45"/>
      <c r="J106" s="46">
        <f t="shared" si="22"/>
        <v>0</v>
      </c>
      <c r="K106" s="46">
        <f t="shared" si="25"/>
        <v>0</v>
      </c>
      <c r="L106" s="46">
        <v>0</v>
      </c>
      <c r="M106" s="45"/>
      <c r="N106" s="19">
        <f t="shared" si="26"/>
        <v>250</v>
      </c>
      <c r="O106" s="19">
        <f t="shared" si="26"/>
        <v>15</v>
      </c>
      <c r="P106" s="19">
        <f t="shared" si="26"/>
        <v>415</v>
      </c>
    </row>
    <row r="107" spans="2:16" x14ac:dyDescent="0.25">
      <c r="D107" t="s">
        <v>127</v>
      </c>
      <c r="E107" s="32">
        <v>1400</v>
      </c>
      <c r="F107" s="46">
        <v>100</v>
      </c>
      <c r="G107" s="46">
        <f t="shared" si="23"/>
        <v>6</v>
      </c>
      <c r="H107" s="46">
        <f>SUM(F107:G107)+38.9</f>
        <v>144.9</v>
      </c>
      <c r="I107" s="45"/>
      <c r="J107" s="46">
        <f t="shared" si="22"/>
        <v>0</v>
      </c>
      <c r="K107" s="46">
        <f t="shared" si="25"/>
        <v>0</v>
      </c>
      <c r="L107" s="46">
        <v>0</v>
      </c>
      <c r="M107" s="45"/>
      <c r="N107" s="19">
        <f t="shared" si="26"/>
        <v>100</v>
      </c>
      <c r="O107" s="19">
        <f t="shared" si="26"/>
        <v>6</v>
      </c>
      <c r="P107" s="19">
        <f t="shared" si="26"/>
        <v>144.9</v>
      </c>
    </row>
    <row r="108" spans="2:16" x14ac:dyDescent="0.25">
      <c r="D108" t="s">
        <v>128</v>
      </c>
      <c r="E108" s="32">
        <v>1397</v>
      </c>
      <c r="F108" s="46">
        <v>900</v>
      </c>
      <c r="G108" s="46">
        <f t="shared" si="23"/>
        <v>54</v>
      </c>
      <c r="H108" s="46">
        <f t="shared" si="24"/>
        <v>954</v>
      </c>
      <c r="I108" s="45"/>
      <c r="J108" s="46">
        <f t="shared" si="22"/>
        <v>0</v>
      </c>
      <c r="K108" s="46">
        <f t="shared" si="25"/>
        <v>0</v>
      </c>
      <c r="L108" s="46">
        <v>0</v>
      </c>
      <c r="M108" s="45"/>
      <c r="N108" s="19">
        <f t="shared" si="26"/>
        <v>900</v>
      </c>
      <c r="O108" s="19">
        <f t="shared" si="26"/>
        <v>54</v>
      </c>
      <c r="P108" s="19">
        <f t="shared" si="26"/>
        <v>954</v>
      </c>
    </row>
    <row r="109" spans="2:16" x14ac:dyDescent="0.25">
      <c r="D109" t="s">
        <v>129</v>
      </c>
      <c r="E109" s="32">
        <v>1395</v>
      </c>
      <c r="F109" s="46">
        <v>150</v>
      </c>
      <c r="G109" s="46">
        <f t="shared" si="23"/>
        <v>9</v>
      </c>
      <c r="H109" s="46">
        <f t="shared" si="24"/>
        <v>159</v>
      </c>
      <c r="I109" s="45"/>
      <c r="J109" s="46">
        <f t="shared" si="22"/>
        <v>0</v>
      </c>
      <c r="K109" s="46">
        <f t="shared" si="25"/>
        <v>0</v>
      </c>
      <c r="L109" s="46">
        <v>0</v>
      </c>
      <c r="M109" s="45"/>
      <c r="N109" s="19">
        <f t="shared" si="26"/>
        <v>150</v>
      </c>
      <c r="O109" s="19">
        <f t="shared" si="26"/>
        <v>9</v>
      </c>
      <c r="P109" s="19">
        <f t="shared" si="26"/>
        <v>159</v>
      </c>
    </row>
    <row r="110" spans="2:16" x14ac:dyDescent="0.25">
      <c r="D110" t="s">
        <v>129</v>
      </c>
      <c r="E110" s="32">
        <v>1394</v>
      </c>
      <c r="F110" s="46">
        <v>900</v>
      </c>
      <c r="G110" s="46">
        <f t="shared" si="23"/>
        <v>54</v>
      </c>
      <c r="H110" s="46">
        <f t="shared" si="24"/>
        <v>954</v>
      </c>
      <c r="I110" s="45"/>
      <c r="J110" s="46">
        <f t="shared" si="22"/>
        <v>0</v>
      </c>
      <c r="K110" s="46">
        <f t="shared" si="25"/>
        <v>0</v>
      </c>
      <c r="L110" s="46">
        <v>0</v>
      </c>
      <c r="M110" s="45"/>
      <c r="N110" s="19">
        <f t="shared" si="26"/>
        <v>900</v>
      </c>
      <c r="O110" s="19">
        <f t="shared" si="26"/>
        <v>54</v>
      </c>
      <c r="P110" s="19">
        <f t="shared" si="26"/>
        <v>954</v>
      </c>
    </row>
    <row r="111" spans="2:16" x14ac:dyDescent="0.25">
      <c r="D111" t="s">
        <v>129</v>
      </c>
      <c r="E111" s="32">
        <v>1393</v>
      </c>
      <c r="F111" s="46">
        <v>100</v>
      </c>
      <c r="G111" s="46">
        <f t="shared" si="23"/>
        <v>6</v>
      </c>
      <c r="H111" s="46">
        <f t="shared" si="24"/>
        <v>106</v>
      </c>
      <c r="I111" s="45"/>
      <c r="J111" s="46">
        <f t="shared" si="22"/>
        <v>0</v>
      </c>
      <c r="K111" s="46">
        <f t="shared" si="25"/>
        <v>0</v>
      </c>
      <c r="L111" s="46">
        <v>0</v>
      </c>
      <c r="M111" s="45"/>
      <c r="N111" s="19">
        <f t="shared" si="26"/>
        <v>100</v>
      </c>
      <c r="O111" s="19">
        <f t="shared" si="26"/>
        <v>6</v>
      </c>
      <c r="P111" s="19">
        <f t="shared" si="26"/>
        <v>106</v>
      </c>
    </row>
    <row r="112" spans="2:16" x14ac:dyDescent="0.25">
      <c r="D112" t="s">
        <v>129</v>
      </c>
      <c r="E112" s="32">
        <v>1392</v>
      </c>
      <c r="F112" s="46">
        <v>100</v>
      </c>
      <c r="G112" s="46">
        <f t="shared" si="23"/>
        <v>6</v>
      </c>
      <c r="H112" s="46">
        <f t="shared" si="24"/>
        <v>106</v>
      </c>
      <c r="I112" s="45"/>
      <c r="J112" s="46">
        <f t="shared" si="22"/>
        <v>0</v>
      </c>
      <c r="K112" s="46">
        <f t="shared" si="25"/>
        <v>0</v>
      </c>
      <c r="L112" s="46">
        <v>0</v>
      </c>
      <c r="M112" s="45"/>
      <c r="N112" s="19">
        <f t="shared" si="26"/>
        <v>100</v>
      </c>
      <c r="O112" s="19">
        <f t="shared" si="26"/>
        <v>6</v>
      </c>
      <c r="P112" s="19">
        <f t="shared" si="26"/>
        <v>106</v>
      </c>
    </row>
    <row r="113" spans="4:16" x14ac:dyDescent="0.25">
      <c r="D113" t="s">
        <v>129</v>
      </c>
      <c r="E113" s="32">
        <v>1391</v>
      </c>
      <c r="F113" s="46">
        <v>900</v>
      </c>
      <c r="G113" s="46">
        <f t="shared" si="23"/>
        <v>54</v>
      </c>
      <c r="H113" s="46">
        <f t="shared" si="24"/>
        <v>954</v>
      </c>
      <c r="I113" s="45"/>
      <c r="J113" s="46">
        <f t="shared" si="22"/>
        <v>0</v>
      </c>
      <c r="K113" s="46">
        <f t="shared" si="25"/>
        <v>0</v>
      </c>
      <c r="L113" s="46">
        <v>0</v>
      </c>
      <c r="M113" s="45"/>
      <c r="N113" s="19">
        <f t="shared" si="26"/>
        <v>900</v>
      </c>
      <c r="O113" s="19">
        <f t="shared" si="26"/>
        <v>54</v>
      </c>
      <c r="P113" s="19">
        <f t="shared" si="26"/>
        <v>954</v>
      </c>
    </row>
    <row r="114" spans="4:16" x14ac:dyDescent="0.25">
      <c r="D114" t="s">
        <v>129</v>
      </c>
      <c r="E114" s="32">
        <v>1390</v>
      </c>
      <c r="F114" s="46">
        <v>250</v>
      </c>
      <c r="G114" s="46">
        <f t="shared" si="23"/>
        <v>15</v>
      </c>
      <c r="H114" s="46">
        <f>SUM(F114:G114)+150</f>
        <v>415</v>
      </c>
      <c r="I114" s="45"/>
      <c r="J114" s="46">
        <f t="shared" si="22"/>
        <v>0</v>
      </c>
      <c r="K114" s="46">
        <f t="shared" si="25"/>
        <v>0</v>
      </c>
      <c r="L114" s="46">
        <v>0</v>
      </c>
      <c r="M114" s="45"/>
      <c r="N114" s="19">
        <f t="shared" si="26"/>
        <v>250</v>
      </c>
      <c r="O114" s="19">
        <f t="shared" si="26"/>
        <v>15</v>
      </c>
      <c r="P114" s="19">
        <f t="shared" si="26"/>
        <v>415</v>
      </c>
    </row>
    <row r="115" spans="4:16" x14ac:dyDescent="0.25">
      <c r="D115" t="s">
        <v>130</v>
      </c>
      <c r="E115" s="32">
        <v>1373</v>
      </c>
      <c r="F115" s="46">
        <v>250</v>
      </c>
      <c r="G115" s="46">
        <f t="shared" si="23"/>
        <v>15</v>
      </c>
      <c r="H115" s="46">
        <f>SUM(F115:G115)+150</f>
        <v>415</v>
      </c>
      <c r="I115" s="45"/>
      <c r="J115" s="46">
        <f t="shared" si="22"/>
        <v>0</v>
      </c>
      <c r="K115" s="46">
        <f t="shared" si="25"/>
        <v>0</v>
      </c>
      <c r="L115" s="46">
        <v>0</v>
      </c>
      <c r="M115" s="45"/>
      <c r="N115" s="19">
        <f t="shared" si="26"/>
        <v>250</v>
      </c>
      <c r="O115" s="19">
        <f t="shared" si="26"/>
        <v>15</v>
      </c>
      <c r="P115" s="19">
        <f t="shared" si="26"/>
        <v>415</v>
      </c>
    </row>
    <row r="116" spans="4:16" x14ac:dyDescent="0.25">
      <c r="D116" t="s">
        <v>130</v>
      </c>
      <c r="E116" s="32">
        <v>1372</v>
      </c>
      <c r="F116" s="46">
        <v>50</v>
      </c>
      <c r="G116" s="46">
        <f t="shared" si="23"/>
        <v>3</v>
      </c>
      <c r="H116" s="46">
        <f t="shared" si="24"/>
        <v>53</v>
      </c>
      <c r="I116" s="45"/>
      <c r="J116" s="46">
        <f t="shared" si="22"/>
        <v>0</v>
      </c>
      <c r="K116" s="46">
        <f t="shared" si="25"/>
        <v>0</v>
      </c>
      <c r="L116" s="46">
        <v>0</v>
      </c>
      <c r="M116" s="45"/>
      <c r="N116" s="19">
        <f t="shared" si="26"/>
        <v>50</v>
      </c>
      <c r="O116" s="19">
        <f t="shared" si="26"/>
        <v>3</v>
      </c>
      <c r="P116" s="19">
        <f t="shared" si="26"/>
        <v>53</v>
      </c>
    </row>
    <row r="117" spans="4:16" x14ac:dyDescent="0.25">
      <c r="D117" t="s">
        <v>130</v>
      </c>
      <c r="E117" s="32">
        <v>1371</v>
      </c>
      <c r="F117" s="46">
        <v>900</v>
      </c>
      <c r="G117" s="46">
        <f t="shared" si="23"/>
        <v>54</v>
      </c>
      <c r="H117" s="46">
        <f t="shared" si="24"/>
        <v>954</v>
      </c>
      <c r="I117" s="45"/>
      <c r="J117" s="46">
        <f t="shared" si="22"/>
        <v>0</v>
      </c>
      <c r="K117" s="46">
        <f t="shared" si="25"/>
        <v>0</v>
      </c>
      <c r="L117" s="46">
        <v>0</v>
      </c>
      <c r="M117" s="45"/>
      <c r="N117" s="19">
        <f t="shared" si="26"/>
        <v>900</v>
      </c>
      <c r="O117" s="19">
        <f t="shared" si="26"/>
        <v>54</v>
      </c>
      <c r="P117" s="19">
        <f t="shared" si="26"/>
        <v>954</v>
      </c>
    </row>
    <row r="118" spans="4:16" x14ac:dyDescent="0.25">
      <c r="D118" t="s">
        <v>130</v>
      </c>
      <c r="E118" s="32">
        <v>1370</v>
      </c>
      <c r="F118" s="46">
        <v>3130.19</v>
      </c>
      <c r="G118" s="46">
        <f t="shared" si="23"/>
        <v>187.81139999999999</v>
      </c>
      <c r="H118" s="46">
        <f t="shared" si="24"/>
        <v>3318.0014000000001</v>
      </c>
      <c r="I118" s="45"/>
      <c r="J118" s="46">
        <f t="shared" si="22"/>
        <v>0</v>
      </c>
      <c r="K118" s="46">
        <f t="shared" si="25"/>
        <v>0</v>
      </c>
      <c r="L118" s="46">
        <v>0</v>
      </c>
      <c r="M118" s="45"/>
      <c r="N118" s="19">
        <f t="shared" si="26"/>
        <v>3130.19</v>
      </c>
      <c r="O118" s="19">
        <f t="shared" si="26"/>
        <v>187.81139999999999</v>
      </c>
      <c r="P118" s="19">
        <f t="shared" si="26"/>
        <v>3318.0014000000001</v>
      </c>
    </row>
    <row r="119" spans="4:16" x14ac:dyDescent="0.25">
      <c r="D119" t="s">
        <v>131</v>
      </c>
      <c r="E119" s="32">
        <v>1361</v>
      </c>
      <c r="F119" s="46">
        <v>250</v>
      </c>
      <c r="G119" s="46">
        <f t="shared" si="23"/>
        <v>15</v>
      </c>
      <c r="H119" s="46">
        <f>SUM(F119:G119)+150</f>
        <v>415</v>
      </c>
      <c r="I119" s="45"/>
      <c r="J119" s="46">
        <f t="shared" si="22"/>
        <v>0</v>
      </c>
      <c r="K119" s="46">
        <f t="shared" si="25"/>
        <v>0</v>
      </c>
      <c r="L119" s="46">
        <v>0</v>
      </c>
      <c r="M119" s="45"/>
      <c r="N119" s="19">
        <f t="shared" si="26"/>
        <v>250</v>
      </c>
      <c r="O119" s="19">
        <f t="shared" si="26"/>
        <v>15</v>
      </c>
      <c r="P119" s="19">
        <f t="shared" si="26"/>
        <v>415</v>
      </c>
    </row>
    <row r="120" spans="4:16" x14ac:dyDescent="0.25">
      <c r="D120" t="s">
        <v>131</v>
      </c>
      <c r="E120" s="32">
        <v>1360</v>
      </c>
      <c r="F120" s="46">
        <v>500</v>
      </c>
      <c r="G120" s="46">
        <f t="shared" si="23"/>
        <v>30</v>
      </c>
      <c r="H120" s="46">
        <f t="shared" si="24"/>
        <v>530</v>
      </c>
      <c r="I120" s="45"/>
      <c r="J120" s="46">
        <f t="shared" si="22"/>
        <v>0</v>
      </c>
      <c r="K120" s="46">
        <f t="shared" si="25"/>
        <v>0</v>
      </c>
      <c r="L120" s="46">
        <v>0</v>
      </c>
      <c r="M120" s="45"/>
      <c r="N120" s="19">
        <f t="shared" si="26"/>
        <v>500</v>
      </c>
      <c r="O120" s="19">
        <f t="shared" si="26"/>
        <v>30</v>
      </c>
      <c r="P120" s="19">
        <f t="shared" si="26"/>
        <v>530</v>
      </c>
    </row>
    <row r="121" spans="4:16" x14ac:dyDescent="0.25">
      <c r="D121" t="s">
        <v>131</v>
      </c>
      <c r="E121" s="32">
        <v>1359</v>
      </c>
      <c r="F121" s="46">
        <v>900</v>
      </c>
      <c r="G121" s="46">
        <f t="shared" si="23"/>
        <v>54</v>
      </c>
      <c r="H121" s="46">
        <f t="shared" si="24"/>
        <v>954</v>
      </c>
      <c r="I121" s="45"/>
      <c r="J121" s="46">
        <f t="shared" si="22"/>
        <v>0</v>
      </c>
      <c r="K121" s="46">
        <f t="shared" si="25"/>
        <v>0</v>
      </c>
      <c r="L121" s="46">
        <v>0</v>
      </c>
      <c r="M121" s="45"/>
      <c r="N121" s="19">
        <f t="shared" si="26"/>
        <v>900</v>
      </c>
      <c r="O121" s="19">
        <f t="shared" si="26"/>
        <v>54</v>
      </c>
      <c r="P121" s="19">
        <f t="shared" si="26"/>
        <v>954</v>
      </c>
    </row>
    <row r="122" spans="4:16" x14ac:dyDescent="0.25">
      <c r="D122" t="s">
        <v>131</v>
      </c>
      <c r="E122" s="32">
        <v>1358</v>
      </c>
      <c r="F122" s="46">
        <v>3100</v>
      </c>
      <c r="G122" s="46">
        <f t="shared" si="23"/>
        <v>186</v>
      </c>
      <c r="H122" s="46">
        <f t="shared" si="24"/>
        <v>3286</v>
      </c>
      <c r="I122" s="45"/>
      <c r="J122" s="46">
        <f t="shared" si="22"/>
        <v>0</v>
      </c>
      <c r="K122" s="46">
        <f t="shared" si="25"/>
        <v>0</v>
      </c>
      <c r="L122" s="46">
        <v>0</v>
      </c>
      <c r="M122" s="45"/>
      <c r="N122" s="19">
        <f t="shared" si="26"/>
        <v>3100</v>
      </c>
      <c r="O122" s="19">
        <f t="shared" si="26"/>
        <v>186</v>
      </c>
      <c r="P122" s="19">
        <f t="shared" si="26"/>
        <v>3286</v>
      </c>
    </row>
    <row r="123" spans="4:16" x14ac:dyDescent="0.25">
      <c r="D123" t="s">
        <v>131</v>
      </c>
      <c r="E123" s="32">
        <v>1357</v>
      </c>
      <c r="F123" s="46">
        <v>900</v>
      </c>
      <c r="G123" s="46">
        <f t="shared" si="23"/>
        <v>54</v>
      </c>
      <c r="H123" s="46">
        <f t="shared" si="24"/>
        <v>954</v>
      </c>
      <c r="I123" s="45"/>
      <c r="J123" s="46">
        <f t="shared" si="22"/>
        <v>0</v>
      </c>
      <c r="K123" s="46">
        <f t="shared" si="25"/>
        <v>0</v>
      </c>
      <c r="L123" s="46">
        <v>0</v>
      </c>
      <c r="M123" s="45"/>
      <c r="N123" s="19">
        <f t="shared" si="26"/>
        <v>900</v>
      </c>
      <c r="O123" s="19">
        <f t="shared" si="26"/>
        <v>54</v>
      </c>
      <c r="P123" s="19">
        <f t="shared" si="26"/>
        <v>954</v>
      </c>
    </row>
    <row r="124" spans="4:16" x14ac:dyDescent="0.25">
      <c r="D124" t="s">
        <v>131</v>
      </c>
      <c r="E124" s="32">
        <v>1356</v>
      </c>
      <c r="F124" s="46">
        <v>250</v>
      </c>
      <c r="G124" s="46">
        <f t="shared" si="23"/>
        <v>15</v>
      </c>
      <c r="H124" s="46">
        <f>SUM(F124:G124)+150</f>
        <v>415</v>
      </c>
      <c r="I124" s="45"/>
      <c r="J124" s="46">
        <f t="shared" si="22"/>
        <v>0</v>
      </c>
      <c r="K124" s="46">
        <f t="shared" si="25"/>
        <v>0</v>
      </c>
      <c r="L124" s="46">
        <v>0</v>
      </c>
      <c r="M124" s="45"/>
      <c r="N124" s="19">
        <f t="shared" si="26"/>
        <v>250</v>
      </c>
      <c r="O124" s="19">
        <f t="shared" si="26"/>
        <v>15</v>
      </c>
      <c r="P124" s="19">
        <f t="shared" si="26"/>
        <v>415</v>
      </c>
    </row>
    <row r="125" spans="4:16" x14ac:dyDescent="0.25">
      <c r="D125" t="s">
        <v>132</v>
      </c>
      <c r="E125" s="32">
        <v>1349</v>
      </c>
      <c r="F125" s="46">
        <v>100</v>
      </c>
      <c r="G125" s="46">
        <f t="shared" si="23"/>
        <v>6</v>
      </c>
      <c r="H125" s="46">
        <f t="shared" si="24"/>
        <v>106</v>
      </c>
      <c r="I125" s="45"/>
      <c r="J125" s="46">
        <f t="shared" si="22"/>
        <v>100</v>
      </c>
      <c r="K125" s="46">
        <f t="shared" si="25"/>
        <v>6</v>
      </c>
      <c r="L125" s="46">
        <v>106</v>
      </c>
      <c r="M125" s="45"/>
      <c r="N125" s="19">
        <f t="shared" si="26"/>
        <v>0</v>
      </c>
      <c r="O125" s="19">
        <f t="shared" si="26"/>
        <v>0</v>
      </c>
      <c r="P125" s="19">
        <f t="shared" si="26"/>
        <v>0</v>
      </c>
    </row>
    <row r="126" spans="4:16" x14ac:dyDescent="0.25">
      <c r="D126" t="s">
        <v>132</v>
      </c>
      <c r="E126" s="32">
        <v>1348</v>
      </c>
      <c r="F126" s="46">
        <v>250</v>
      </c>
      <c r="G126" s="46">
        <f t="shared" si="23"/>
        <v>15</v>
      </c>
      <c r="H126" s="46">
        <f t="shared" si="24"/>
        <v>265</v>
      </c>
      <c r="I126" s="45"/>
      <c r="J126" s="46">
        <f t="shared" si="22"/>
        <v>250</v>
      </c>
      <c r="K126" s="46">
        <f t="shared" si="25"/>
        <v>15</v>
      </c>
      <c r="L126" s="46">
        <v>265</v>
      </c>
      <c r="M126" s="45"/>
      <c r="N126" s="19">
        <f t="shared" si="26"/>
        <v>0</v>
      </c>
      <c r="O126" s="19">
        <f t="shared" si="26"/>
        <v>0</v>
      </c>
      <c r="P126" s="19">
        <f t="shared" si="26"/>
        <v>0</v>
      </c>
    </row>
    <row r="127" spans="4:16" x14ac:dyDescent="0.25">
      <c r="D127" t="s">
        <v>132</v>
      </c>
      <c r="E127" s="32">
        <v>1347</v>
      </c>
      <c r="F127" s="46">
        <v>400</v>
      </c>
      <c r="G127" s="46">
        <f t="shared" si="23"/>
        <v>24</v>
      </c>
      <c r="H127" s="46">
        <f>SUM(F127:G127)+50</f>
        <v>474</v>
      </c>
      <c r="I127" s="45"/>
      <c r="J127" s="46">
        <v>400</v>
      </c>
      <c r="K127" s="46">
        <v>24</v>
      </c>
      <c r="L127" s="46">
        <v>474</v>
      </c>
      <c r="M127" s="45"/>
      <c r="N127" s="19">
        <f t="shared" si="26"/>
        <v>0</v>
      </c>
      <c r="O127" s="19">
        <f t="shared" si="26"/>
        <v>0</v>
      </c>
      <c r="P127" s="19">
        <f t="shared" si="26"/>
        <v>0</v>
      </c>
    </row>
    <row r="128" spans="4:16" x14ac:dyDescent="0.25">
      <c r="D128" t="s">
        <v>133</v>
      </c>
      <c r="E128" s="32">
        <v>1342</v>
      </c>
      <c r="F128" s="46">
        <v>391.51</v>
      </c>
      <c r="G128" s="46">
        <f t="shared" si="23"/>
        <v>23.490599999999997</v>
      </c>
      <c r="H128" s="46">
        <f t="shared" si="24"/>
        <v>415.00059999999996</v>
      </c>
      <c r="I128" s="45"/>
      <c r="J128" s="46">
        <f t="shared" si="22"/>
        <v>0</v>
      </c>
      <c r="K128" s="46">
        <f t="shared" si="25"/>
        <v>0</v>
      </c>
      <c r="L128" s="46">
        <v>0</v>
      </c>
      <c r="M128" s="45"/>
      <c r="N128" s="19">
        <f t="shared" si="26"/>
        <v>391.51</v>
      </c>
      <c r="O128" s="19">
        <f t="shared" si="26"/>
        <v>23.490599999999997</v>
      </c>
      <c r="P128" s="19">
        <f t="shared" si="26"/>
        <v>415.00059999999996</v>
      </c>
    </row>
    <row r="129" spans="2:16" x14ac:dyDescent="0.25">
      <c r="D129" t="s">
        <v>133</v>
      </c>
      <c r="E129" s="32">
        <v>1341</v>
      </c>
      <c r="F129" s="46">
        <v>900</v>
      </c>
      <c r="G129" s="46">
        <f t="shared" si="23"/>
        <v>54</v>
      </c>
      <c r="H129" s="46">
        <f t="shared" si="24"/>
        <v>954</v>
      </c>
      <c r="I129" s="45"/>
      <c r="J129" s="46">
        <f t="shared" si="22"/>
        <v>0</v>
      </c>
      <c r="K129" s="46">
        <f t="shared" si="25"/>
        <v>0</v>
      </c>
      <c r="L129" s="46">
        <v>0</v>
      </c>
      <c r="M129" s="45"/>
      <c r="N129" s="19">
        <f t="shared" si="26"/>
        <v>900</v>
      </c>
      <c r="O129" s="19">
        <f t="shared" si="26"/>
        <v>54</v>
      </c>
      <c r="P129" s="19">
        <f t="shared" si="26"/>
        <v>954</v>
      </c>
    </row>
    <row r="130" spans="2:16" x14ac:dyDescent="0.25">
      <c r="D130" t="s">
        <v>133</v>
      </c>
      <c r="E130" s="32">
        <v>1340</v>
      </c>
      <c r="F130" s="46">
        <v>391.51</v>
      </c>
      <c r="G130" s="46">
        <f t="shared" si="23"/>
        <v>23.490599999999997</v>
      </c>
      <c r="H130" s="46">
        <f t="shared" si="24"/>
        <v>415.00059999999996</v>
      </c>
      <c r="I130" s="45"/>
      <c r="J130" s="46">
        <f t="shared" si="22"/>
        <v>391.50943396226415</v>
      </c>
      <c r="K130" s="46">
        <f t="shared" si="25"/>
        <v>23.490566037735846</v>
      </c>
      <c r="L130" s="46">
        <v>415</v>
      </c>
      <c r="M130" s="45"/>
      <c r="N130" s="19">
        <f t="shared" si="26"/>
        <v>5.660377358367441E-4</v>
      </c>
      <c r="O130" s="19">
        <f t="shared" si="26"/>
        <v>3.3962264151199406E-5</v>
      </c>
      <c r="P130" s="19">
        <f t="shared" si="26"/>
        <v>5.9999999996307452E-4</v>
      </c>
    </row>
    <row r="131" spans="2:16" x14ac:dyDescent="0.25">
      <c r="D131" t="s">
        <v>133</v>
      </c>
      <c r="E131" s="32">
        <v>1339</v>
      </c>
      <c r="F131" s="46">
        <v>900</v>
      </c>
      <c r="G131" s="46">
        <f t="shared" si="23"/>
        <v>54</v>
      </c>
      <c r="H131" s="46">
        <f t="shared" si="24"/>
        <v>954</v>
      </c>
      <c r="I131" s="45"/>
      <c r="J131" s="46">
        <f t="shared" si="22"/>
        <v>900</v>
      </c>
      <c r="K131" s="46">
        <f t="shared" si="25"/>
        <v>54</v>
      </c>
      <c r="L131" s="46">
        <v>954</v>
      </c>
      <c r="M131" s="45"/>
      <c r="N131" s="19">
        <f t="shared" si="26"/>
        <v>0</v>
      </c>
      <c r="O131" s="19">
        <f t="shared" si="26"/>
        <v>0</v>
      </c>
      <c r="P131" s="19">
        <f t="shared" si="26"/>
        <v>0</v>
      </c>
    </row>
    <row r="132" spans="2:16" x14ac:dyDescent="0.25">
      <c r="D132" t="s">
        <v>134</v>
      </c>
      <c r="E132" s="32">
        <v>1325</v>
      </c>
      <c r="F132" s="46">
        <v>250</v>
      </c>
      <c r="G132" s="46">
        <f t="shared" si="23"/>
        <v>15</v>
      </c>
      <c r="H132" s="46">
        <f t="shared" si="24"/>
        <v>265</v>
      </c>
      <c r="I132" s="45"/>
      <c r="J132" s="46">
        <f t="shared" si="22"/>
        <v>0</v>
      </c>
      <c r="K132" s="46">
        <f t="shared" si="25"/>
        <v>0</v>
      </c>
      <c r="L132" s="46">
        <v>0</v>
      </c>
      <c r="M132" s="45"/>
      <c r="N132" s="19">
        <f t="shared" si="26"/>
        <v>250</v>
      </c>
      <c r="O132" s="19">
        <f t="shared" si="26"/>
        <v>15</v>
      </c>
      <c r="P132" s="19">
        <f t="shared" si="26"/>
        <v>265</v>
      </c>
    </row>
    <row r="133" spans="2:16" x14ac:dyDescent="0.25">
      <c r="D133" t="s">
        <v>106</v>
      </c>
      <c r="E133" s="32">
        <v>1310</v>
      </c>
      <c r="F133" s="46">
        <v>980</v>
      </c>
      <c r="G133" s="46">
        <f t="shared" si="23"/>
        <v>58.8</v>
      </c>
      <c r="H133" s="46">
        <f t="shared" si="24"/>
        <v>1038.8</v>
      </c>
      <c r="I133" s="45"/>
      <c r="J133" s="46">
        <f t="shared" si="22"/>
        <v>0</v>
      </c>
      <c r="K133" s="46">
        <f t="shared" si="25"/>
        <v>0</v>
      </c>
      <c r="L133" s="46">
        <v>0</v>
      </c>
      <c r="M133" s="45"/>
      <c r="N133" s="19">
        <f t="shared" si="26"/>
        <v>980</v>
      </c>
      <c r="O133" s="19">
        <f t="shared" si="26"/>
        <v>58.8</v>
      </c>
      <c r="P133" s="19">
        <f t="shared" si="26"/>
        <v>1038.8</v>
      </c>
    </row>
    <row r="134" spans="2:16" s="15" customFormat="1" ht="15.75" thickBot="1" x14ac:dyDescent="0.3">
      <c r="D134" s="16" t="s">
        <v>16</v>
      </c>
      <c r="E134" s="53"/>
      <c r="F134" s="47">
        <f t="shared" ref="F134:P134" si="27">SUM(F101:F133)</f>
        <v>35393.21</v>
      </c>
      <c r="G134" s="47">
        <f t="shared" si="27"/>
        <v>2123.5926000000004</v>
      </c>
      <c r="H134" s="47">
        <f t="shared" si="27"/>
        <v>38355.702600000004</v>
      </c>
      <c r="I134" s="47">
        <f t="shared" si="27"/>
        <v>0</v>
      </c>
      <c r="J134" s="47">
        <f t="shared" si="27"/>
        <v>8641.5094339622628</v>
      </c>
      <c r="K134" s="47">
        <f t="shared" si="27"/>
        <v>518.49056603773579</v>
      </c>
      <c r="L134" s="47">
        <f t="shared" si="27"/>
        <v>9210</v>
      </c>
      <c r="M134" s="47">
        <f t="shared" si="27"/>
        <v>0</v>
      </c>
      <c r="N134" s="47">
        <f t="shared" si="27"/>
        <v>26751.700566037733</v>
      </c>
      <c r="O134" s="47">
        <f t="shared" si="27"/>
        <v>1605.1020339622642</v>
      </c>
      <c r="P134" s="47">
        <f t="shared" si="27"/>
        <v>29145.702600000001</v>
      </c>
    </row>
    <row r="135" spans="2:16" ht="13.5" customHeight="1" thickTop="1" x14ac:dyDescent="0.25">
      <c r="D135" s="48"/>
      <c r="E135" s="48"/>
      <c r="F135" s="44"/>
      <c r="G135" s="44"/>
      <c r="H135" s="44"/>
      <c r="I135" s="45"/>
      <c r="J135" s="44"/>
      <c r="K135" s="44"/>
      <c r="L135" s="44"/>
      <c r="M135" s="45"/>
      <c r="N135" s="12"/>
      <c r="O135" s="12"/>
      <c r="P135" s="12"/>
    </row>
    <row r="136" spans="2:16" s="57" customFormat="1" ht="19.5" hidden="1" thickBot="1" x14ac:dyDescent="0.35">
      <c r="B136" s="71" t="s">
        <v>135</v>
      </c>
      <c r="C136" s="72"/>
      <c r="D136" s="72"/>
      <c r="E136" s="54"/>
      <c r="F136" s="55">
        <f>F86+F39+F99</f>
        <v>54887.547169811325</v>
      </c>
      <c r="G136" s="55">
        <f>G86+G39+G99</f>
        <v>3199.6528301886797</v>
      </c>
      <c r="H136" s="55">
        <f>SUM(F136:G136)</f>
        <v>58087.200000000004</v>
      </c>
      <c r="I136" s="55"/>
      <c r="J136" s="55">
        <f>J86+J39+J99</f>
        <v>5043.3962264150941</v>
      </c>
      <c r="K136" s="55">
        <f>K86+K39+K99</f>
        <v>293.60377358490575</v>
      </c>
      <c r="L136" s="55">
        <f>SUM(J136:K136)</f>
        <v>5337</v>
      </c>
      <c r="M136" s="56"/>
      <c r="N136" s="55">
        <f>F136-J136</f>
        <v>49844.150943396235</v>
      </c>
      <c r="O136" s="55">
        <f>G136-K136</f>
        <v>2906.0490566037738</v>
      </c>
      <c r="P136" s="55">
        <f>SUM(N136:O136)</f>
        <v>52750.200000000012</v>
      </c>
    </row>
    <row r="137" spans="2:16" x14ac:dyDescent="0.25">
      <c r="B137" s="3" t="s">
        <v>4</v>
      </c>
      <c r="C137" s="3" t="s">
        <v>136</v>
      </c>
      <c r="D137" s="3" t="s">
        <v>137</v>
      </c>
      <c r="E137" s="3" t="s">
        <v>138</v>
      </c>
      <c r="F137" s="3" t="s">
        <v>139</v>
      </c>
      <c r="G137" s="3" t="s">
        <v>140</v>
      </c>
      <c r="H137" s="3" t="s">
        <v>12</v>
      </c>
      <c r="I137" s="45"/>
      <c r="J137" s="44"/>
      <c r="K137" s="44"/>
      <c r="L137" s="44"/>
      <c r="M137" s="45"/>
      <c r="N137" s="19"/>
      <c r="O137" s="19"/>
      <c r="P137" s="19"/>
    </row>
    <row r="138" spans="2:16" x14ac:dyDescent="0.25">
      <c r="B138" s="58">
        <v>42947</v>
      </c>
      <c r="C138" s="58"/>
      <c r="E138" s="32"/>
      <c r="F138" s="46"/>
      <c r="G138" s="46"/>
      <c r="H138" s="46"/>
      <c r="I138" s="45"/>
      <c r="J138" s="44"/>
      <c r="K138" s="44"/>
      <c r="L138" s="44"/>
      <c r="M138" s="45"/>
      <c r="N138" s="19"/>
      <c r="O138" s="19"/>
      <c r="P138" s="19"/>
    </row>
    <row r="139" spans="2:16" x14ac:dyDescent="0.25">
      <c r="B139" t="s">
        <v>141</v>
      </c>
      <c r="C139" t="s">
        <v>142</v>
      </c>
      <c r="D139" t="s">
        <v>103</v>
      </c>
      <c r="E139" s="32">
        <v>1083</v>
      </c>
      <c r="F139" s="46">
        <v>2396.23</v>
      </c>
      <c r="G139" s="59">
        <f t="shared" ref="G139:G169" si="28">F139*0.06</f>
        <v>143.77379999999999</v>
      </c>
      <c r="H139" s="46">
        <f t="shared" ref="H139:H169" si="29">F139+G139</f>
        <v>2540.0038</v>
      </c>
      <c r="I139" s="45"/>
      <c r="J139" s="44">
        <f t="shared" ref="J139:J169" si="30">L139/1.06</f>
        <v>0</v>
      </c>
      <c r="K139" s="44">
        <f t="shared" ref="K139:K169" si="31">L139-J139</f>
        <v>0</v>
      </c>
      <c r="L139" s="44">
        <v>0</v>
      </c>
      <c r="M139" s="45"/>
      <c r="N139" s="19">
        <f>F139-J139</f>
        <v>2396.23</v>
      </c>
      <c r="O139" s="19">
        <f t="shared" ref="O139:P152" si="32">G139-K139</f>
        <v>143.77379999999999</v>
      </c>
      <c r="P139" s="19">
        <f t="shared" si="32"/>
        <v>2540.0038</v>
      </c>
    </row>
    <row r="140" spans="2:16" ht="30" x14ac:dyDescent="0.25">
      <c r="B140" s="49" t="s">
        <v>126</v>
      </c>
      <c r="C140" t="s">
        <v>143</v>
      </c>
      <c r="D140" t="s">
        <v>144</v>
      </c>
      <c r="E140" s="32">
        <v>95</v>
      </c>
      <c r="F140" s="46">
        <v>300</v>
      </c>
      <c r="G140" s="46">
        <f t="shared" si="28"/>
        <v>18</v>
      </c>
      <c r="H140" s="46">
        <f t="shared" si="29"/>
        <v>318</v>
      </c>
      <c r="I140" s="45"/>
      <c r="J140" s="44">
        <f t="shared" si="30"/>
        <v>0</v>
      </c>
      <c r="K140" s="44">
        <f t="shared" si="31"/>
        <v>0</v>
      </c>
      <c r="L140" s="44">
        <v>0</v>
      </c>
      <c r="M140" s="45"/>
      <c r="N140" s="19">
        <f t="shared" ref="N140:P169" si="33">F140-J140</f>
        <v>300</v>
      </c>
      <c r="O140" s="19">
        <f t="shared" si="32"/>
        <v>18</v>
      </c>
      <c r="P140" s="19">
        <f t="shared" si="32"/>
        <v>318</v>
      </c>
    </row>
    <row r="141" spans="2:16" x14ac:dyDescent="0.25">
      <c r="C141" t="s">
        <v>145</v>
      </c>
      <c r="D141" t="s">
        <v>146</v>
      </c>
      <c r="E141" s="32">
        <v>1113</v>
      </c>
      <c r="F141" s="46">
        <v>391.5</v>
      </c>
      <c r="G141" s="46">
        <f t="shared" si="28"/>
        <v>23.49</v>
      </c>
      <c r="H141" s="46">
        <f t="shared" si="29"/>
        <v>414.99</v>
      </c>
      <c r="I141" s="45"/>
      <c r="J141" s="44">
        <f t="shared" si="30"/>
        <v>0</v>
      </c>
      <c r="K141" s="44">
        <f t="shared" si="31"/>
        <v>0</v>
      </c>
      <c r="L141" s="44">
        <v>0</v>
      </c>
      <c r="M141" s="45"/>
      <c r="N141" s="19">
        <f t="shared" si="33"/>
        <v>391.5</v>
      </c>
      <c r="O141" s="19">
        <f t="shared" si="32"/>
        <v>23.49</v>
      </c>
      <c r="P141" s="19">
        <f t="shared" si="32"/>
        <v>414.99</v>
      </c>
    </row>
    <row r="142" spans="2:16" x14ac:dyDescent="0.25">
      <c r="C142" t="s">
        <v>145</v>
      </c>
      <c r="D142" t="s">
        <v>146</v>
      </c>
      <c r="E142" s="32">
        <v>1114</v>
      </c>
      <c r="F142" s="46">
        <v>500</v>
      </c>
      <c r="G142" s="46">
        <f t="shared" si="28"/>
        <v>30</v>
      </c>
      <c r="H142" s="46">
        <f t="shared" si="29"/>
        <v>530</v>
      </c>
      <c r="I142" s="45"/>
      <c r="J142" s="44">
        <f t="shared" si="30"/>
        <v>0</v>
      </c>
      <c r="K142" s="44">
        <f t="shared" si="31"/>
        <v>0</v>
      </c>
      <c r="L142" s="44">
        <v>0</v>
      </c>
      <c r="M142" s="45"/>
      <c r="N142" s="19">
        <f t="shared" si="33"/>
        <v>500</v>
      </c>
      <c r="O142" s="19">
        <f t="shared" si="32"/>
        <v>30</v>
      </c>
      <c r="P142" s="19">
        <f t="shared" si="32"/>
        <v>530</v>
      </c>
    </row>
    <row r="143" spans="2:16" x14ac:dyDescent="0.25">
      <c r="C143" t="s">
        <v>145</v>
      </c>
      <c r="D143" t="s">
        <v>146</v>
      </c>
      <c r="E143" s="32">
        <v>1115</v>
      </c>
      <c r="F143" s="46">
        <v>500</v>
      </c>
      <c r="G143" s="46">
        <f t="shared" si="28"/>
        <v>30</v>
      </c>
      <c r="H143" s="46">
        <f t="shared" si="29"/>
        <v>530</v>
      </c>
      <c r="I143" s="45"/>
      <c r="J143" s="44">
        <f t="shared" si="30"/>
        <v>0</v>
      </c>
      <c r="K143" s="44">
        <f t="shared" si="31"/>
        <v>0</v>
      </c>
      <c r="L143" s="44">
        <v>0</v>
      </c>
      <c r="M143" s="45"/>
      <c r="N143" s="19">
        <f t="shared" si="33"/>
        <v>500</v>
      </c>
      <c r="O143" s="19">
        <f t="shared" si="32"/>
        <v>30</v>
      </c>
      <c r="P143" s="19">
        <f t="shared" si="32"/>
        <v>530</v>
      </c>
    </row>
    <row r="144" spans="2:16" x14ac:dyDescent="0.25">
      <c r="C144" t="s">
        <v>147</v>
      </c>
      <c r="D144" t="s">
        <v>148</v>
      </c>
      <c r="E144" s="32">
        <v>1369</v>
      </c>
      <c r="F144" s="46">
        <v>711.32</v>
      </c>
      <c r="G144" s="46">
        <f t="shared" si="28"/>
        <v>42.679200000000002</v>
      </c>
      <c r="H144" s="46">
        <f t="shared" si="29"/>
        <v>753.99920000000009</v>
      </c>
      <c r="I144" s="45"/>
      <c r="J144" s="44">
        <f t="shared" si="30"/>
        <v>0</v>
      </c>
      <c r="K144" s="44">
        <f t="shared" si="31"/>
        <v>0</v>
      </c>
      <c r="L144" s="44">
        <v>0</v>
      </c>
      <c r="M144" s="45"/>
      <c r="N144" s="19">
        <f t="shared" si="33"/>
        <v>711.32</v>
      </c>
      <c r="O144" s="19">
        <f t="shared" si="32"/>
        <v>42.679200000000002</v>
      </c>
      <c r="P144" s="19">
        <f t="shared" si="32"/>
        <v>753.99920000000009</v>
      </c>
    </row>
    <row r="145" spans="3:16" x14ac:dyDescent="0.25">
      <c r="C145" t="s">
        <v>149</v>
      </c>
      <c r="D145" t="s">
        <v>106</v>
      </c>
      <c r="E145" s="32">
        <v>1167</v>
      </c>
      <c r="F145" s="46">
        <v>1500</v>
      </c>
      <c r="G145" s="46">
        <f t="shared" si="28"/>
        <v>90</v>
      </c>
      <c r="H145" s="46">
        <f t="shared" si="29"/>
        <v>1590</v>
      </c>
      <c r="I145" s="45"/>
      <c r="J145" s="44">
        <f t="shared" si="30"/>
        <v>0</v>
      </c>
      <c r="K145" s="44">
        <f t="shared" si="31"/>
        <v>0</v>
      </c>
      <c r="L145" s="44">
        <v>0</v>
      </c>
      <c r="M145" s="45"/>
      <c r="N145" s="19">
        <f t="shared" si="33"/>
        <v>1500</v>
      </c>
      <c r="O145" s="19">
        <f t="shared" si="32"/>
        <v>90</v>
      </c>
      <c r="P145" s="19">
        <f t="shared" si="32"/>
        <v>1590</v>
      </c>
    </row>
    <row r="146" spans="3:16" x14ac:dyDescent="0.25">
      <c r="C146" t="s">
        <v>150</v>
      </c>
      <c r="D146" t="s">
        <v>151</v>
      </c>
      <c r="E146" s="32">
        <v>119</v>
      </c>
      <c r="F146" s="46">
        <v>600</v>
      </c>
      <c r="G146" s="46">
        <f t="shared" si="28"/>
        <v>36</v>
      </c>
      <c r="H146" s="46">
        <f t="shared" si="29"/>
        <v>636</v>
      </c>
      <c r="I146" s="45"/>
      <c r="J146" s="44">
        <f t="shared" si="30"/>
        <v>0</v>
      </c>
      <c r="K146" s="44">
        <f t="shared" si="31"/>
        <v>0</v>
      </c>
      <c r="L146" s="44">
        <v>0</v>
      </c>
      <c r="M146" s="45"/>
      <c r="N146" s="19">
        <f t="shared" si="33"/>
        <v>600</v>
      </c>
      <c r="O146" s="19">
        <f t="shared" si="32"/>
        <v>36</v>
      </c>
      <c r="P146" s="19">
        <f t="shared" si="32"/>
        <v>636</v>
      </c>
    </row>
    <row r="147" spans="3:16" x14ac:dyDescent="0.25">
      <c r="C147" t="s">
        <v>152</v>
      </c>
      <c r="D147" t="s">
        <v>153</v>
      </c>
      <c r="E147" s="32">
        <v>138</v>
      </c>
      <c r="F147" s="46">
        <v>1420.75</v>
      </c>
      <c r="G147" s="46">
        <f t="shared" si="28"/>
        <v>85.24499999999999</v>
      </c>
      <c r="H147" s="46">
        <f t="shared" si="29"/>
        <v>1505.9949999999999</v>
      </c>
      <c r="I147" s="45"/>
      <c r="J147" s="44">
        <f t="shared" si="30"/>
        <v>0</v>
      </c>
      <c r="K147" s="44">
        <f t="shared" si="31"/>
        <v>0</v>
      </c>
      <c r="L147" s="44">
        <v>0</v>
      </c>
      <c r="M147" s="45"/>
      <c r="N147" s="19">
        <f t="shared" si="33"/>
        <v>1420.75</v>
      </c>
      <c r="O147" s="19">
        <f t="shared" si="32"/>
        <v>85.24499999999999</v>
      </c>
      <c r="P147" s="19">
        <f t="shared" si="32"/>
        <v>1505.9949999999999</v>
      </c>
    </row>
    <row r="148" spans="3:16" x14ac:dyDescent="0.25">
      <c r="C148" t="s">
        <v>154</v>
      </c>
      <c r="D148" t="s">
        <v>47</v>
      </c>
      <c r="E148" s="32">
        <v>175</v>
      </c>
      <c r="F148" s="46">
        <v>200</v>
      </c>
      <c r="G148" s="46">
        <f t="shared" si="28"/>
        <v>12</v>
      </c>
      <c r="H148" s="46">
        <f t="shared" si="29"/>
        <v>212</v>
      </c>
      <c r="I148" s="45"/>
      <c r="J148" s="44">
        <f t="shared" si="30"/>
        <v>0</v>
      </c>
      <c r="K148" s="44">
        <f t="shared" si="31"/>
        <v>0</v>
      </c>
      <c r="L148" s="44">
        <v>0</v>
      </c>
      <c r="M148" s="45"/>
      <c r="N148" s="19">
        <f t="shared" si="33"/>
        <v>200</v>
      </c>
      <c r="O148" s="19">
        <f t="shared" si="32"/>
        <v>12</v>
      </c>
      <c r="P148" s="19">
        <f t="shared" si="32"/>
        <v>212</v>
      </c>
    </row>
    <row r="149" spans="3:16" x14ac:dyDescent="0.25">
      <c r="C149" t="s">
        <v>155</v>
      </c>
      <c r="D149" t="s">
        <v>156</v>
      </c>
      <c r="E149" s="32">
        <v>116</v>
      </c>
      <c r="F149" s="46">
        <v>5953</v>
      </c>
      <c r="G149" s="46">
        <f t="shared" si="28"/>
        <v>357.18</v>
      </c>
      <c r="H149" s="46">
        <f t="shared" si="29"/>
        <v>6310.18</v>
      </c>
      <c r="I149" s="45"/>
      <c r="J149" s="44">
        <f t="shared" si="30"/>
        <v>0</v>
      </c>
      <c r="K149" s="44">
        <f t="shared" si="31"/>
        <v>0</v>
      </c>
      <c r="L149" s="44">
        <v>0</v>
      </c>
      <c r="M149" s="45"/>
      <c r="N149" s="19">
        <f t="shared" si="33"/>
        <v>5953</v>
      </c>
      <c r="O149" s="19">
        <f t="shared" si="32"/>
        <v>357.18</v>
      </c>
      <c r="P149" s="19">
        <f t="shared" si="32"/>
        <v>6310.18</v>
      </c>
    </row>
    <row r="150" spans="3:16" x14ac:dyDescent="0.25">
      <c r="C150" t="s">
        <v>157</v>
      </c>
      <c r="D150" t="s">
        <v>158</v>
      </c>
      <c r="E150" s="32">
        <v>1685</v>
      </c>
      <c r="F150" s="46">
        <v>3090.57</v>
      </c>
      <c r="G150" s="46">
        <f t="shared" si="28"/>
        <v>185.4342</v>
      </c>
      <c r="H150" s="46">
        <f t="shared" si="29"/>
        <v>3276.0042000000003</v>
      </c>
      <c r="I150" s="45"/>
      <c r="J150" s="44">
        <f t="shared" si="30"/>
        <v>0</v>
      </c>
      <c r="K150" s="44">
        <f t="shared" si="31"/>
        <v>0</v>
      </c>
      <c r="L150" s="44">
        <v>0</v>
      </c>
      <c r="M150" s="45"/>
      <c r="N150" s="19">
        <f t="shared" si="33"/>
        <v>3090.57</v>
      </c>
      <c r="O150" s="19">
        <f>G150-K150</f>
        <v>185.4342</v>
      </c>
      <c r="P150" s="19">
        <f t="shared" si="32"/>
        <v>3276.0042000000003</v>
      </c>
    </row>
    <row r="151" spans="3:16" x14ac:dyDescent="0.25">
      <c r="C151" t="s">
        <v>159</v>
      </c>
      <c r="D151" t="s">
        <v>160</v>
      </c>
      <c r="E151" s="32">
        <v>1722</v>
      </c>
      <c r="F151" s="46">
        <v>200</v>
      </c>
      <c r="G151" s="46">
        <f t="shared" si="28"/>
        <v>12</v>
      </c>
      <c r="H151" s="46">
        <f t="shared" si="29"/>
        <v>212</v>
      </c>
      <c r="I151" s="45"/>
      <c r="J151" s="44">
        <f t="shared" si="30"/>
        <v>0</v>
      </c>
      <c r="K151" s="44">
        <f t="shared" si="31"/>
        <v>0</v>
      </c>
      <c r="L151" s="44">
        <v>0</v>
      </c>
      <c r="M151" s="45"/>
      <c r="N151" s="19">
        <f t="shared" si="33"/>
        <v>200</v>
      </c>
      <c r="O151" s="19">
        <f t="shared" si="33"/>
        <v>12</v>
      </c>
      <c r="P151" s="19">
        <f t="shared" si="32"/>
        <v>212</v>
      </c>
    </row>
    <row r="152" spans="3:16" x14ac:dyDescent="0.25">
      <c r="C152" t="s">
        <v>161</v>
      </c>
      <c r="D152" t="s">
        <v>162</v>
      </c>
      <c r="E152" s="32">
        <v>414</v>
      </c>
      <c r="F152" s="46">
        <v>500</v>
      </c>
      <c r="G152" s="46">
        <f t="shared" si="28"/>
        <v>30</v>
      </c>
      <c r="H152" s="46">
        <f t="shared" si="29"/>
        <v>530</v>
      </c>
      <c r="I152" s="45"/>
      <c r="J152" s="44">
        <f t="shared" si="30"/>
        <v>0</v>
      </c>
      <c r="K152" s="44">
        <f t="shared" si="31"/>
        <v>0</v>
      </c>
      <c r="L152" s="44">
        <v>0</v>
      </c>
      <c r="M152" s="45"/>
      <c r="N152" s="19">
        <f t="shared" si="33"/>
        <v>500</v>
      </c>
      <c r="O152" s="19">
        <f t="shared" si="33"/>
        <v>30</v>
      </c>
      <c r="P152" s="19">
        <f t="shared" si="32"/>
        <v>530</v>
      </c>
    </row>
    <row r="153" spans="3:16" x14ac:dyDescent="0.25">
      <c r="C153" t="s">
        <v>163</v>
      </c>
      <c r="D153" t="s">
        <v>164</v>
      </c>
      <c r="E153" s="32">
        <v>304</v>
      </c>
      <c r="F153" s="46">
        <v>50</v>
      </c>
      <c r="G153" s="46">
        <f t="shared" si="28"/>
        <v>3</v>
      </c>
      <c r="H153" s="46">
        <f t="shared" si="29"/>
        <v>53</v>
      </c>
      <c r="I153" s="45"/>
      <c r="J153" s="44">
        <f t="shared" si="30"/>
        <v>0</v>
      </c>
      <c r="K153" s="44">
        <f t="shared" si="31"/>
        <v>0</v>
      </c>
      <c r="L153" s="44">
        <v>0</v>
      </c>
      <c r="M153" s="45"/>
      <c r="N153" s="19">
        <f t="shared" si="33"/>
        <v>50</v>
      </c>
      <c r="O153" s="19">
        <f t="shared" si="33"/>
        <v>3</v>
      </c>
      <c r="P153" s="19">
        <f t="shared" si="33"/>
        <v>53</v>
      </c>
    </row>
    <row r="154" spans="3:16" x14ac:dyDescent="0.25">
      <c r="C154" t="s">
        <v>165</v>
      </c>
      <c r="D154" t="s">
        <v>100</v>
      </c>
      <c r="E154" s="32">
        <v>1143</v>
      </c>
      <c r="F154" s="46">
        <v>260.63</v>
      </c>
      <c r="G154" s="46">
        <f t="shared" si="28"/>
        <v>15.637799999999999</v>
      </c>
      <c r="H154" s="46">
        <f t="shared" si="29"/>
        <v>276.26779999999997</v>
      </c>
      <c r="I154" s="45"/>
      <c r="J154" s="44">
        <f t="shared" si="30"/>
        <v>0</v>
      </c>
      <c r="K154" s="44">
        <f t="shared" si="31"/>
        <v>0</v>
      </c>
      <c r="L154" s="44">
        <v>0</v>
      </c>
      <c r="M154" s="45"/>
      <c r="N154" s="19">
        <f t="shared" si="33"/>
        <v>260.63</v>
      </c>
      <c r="O154" s="19">
        <f t="shared" si="33"/>
        <v>15.637799999999999</v>
      </c>
      <c r="P154" s="19">
        <f t="shared" si="33"/>
        <v>276.26779999999997</v>
      </c>
    </row>
    <row r="155" spans="3:16" x14ac:dyDescent="0.25">
      <c r="C155" t="s">
        <v>166</v>
      </c>
      <c r="D155" t="s">
        <v>100</v>
      </c>
      <c r="E155" s="32">
        <v>1124</v>
      </c>
      <c r="F155" s="46">
        <v>900</v>
      </c>
      <c r="G155" s="46">
        <f t="shared" si="28"/>
        <v>54</v>
      </c>
      <c r="H155" s="46">
        <f t="shared" si="29"/>
        <v>954</v>
      </c>
      <c r="I155" s="45"/>
      <c r="J155" s="44">
        <f t="shared" si="30"/>
        <v>0</v>
      </c>
      <c r="K155" s="44">
        <f t="shared" si="31"/>
        <v>0</v>
      </c>
      <c r="L155" s="44">
        <v>0</v>
      </c>
      <c r="M155" s="45"/>
      <c r="N155" s="19">
        <f t="shared" si="33"/>
        <v>900</v>
      </c>
      <c r="O155" s="19">
        <f t="shared" si="33"/>
        <v>54</v>
      </c>
      <c r="P155" s="19">
        <f t="shared" si="33"/>
        <v>954</v>
      </c>
    </row>
    <row r="156" spans="3:16" x14ac:dyDescent="0.25">
      <c r="C156" t="s">
        <v>166</v>
      </c>
      <c r="D156" t="s">
        <v>100</v>
      </c>
      <c r="E156" s="32">
        <v>1125</v>
      </c>
      <c r="F156" s="46">
        <v>200</v>
      </c>
      <c r="G156" s="46">
        <f t="shared" si="28"/>
        <v>12</v>
      </c>
      <c r="H156" s="46">
        <f t="shared" si="29"/>
        <v>212</v>
      </c>
      <c r="I156" s="45"/>
      <c r="J156" s="44">
        <f t="shared" si="30"/>
        <v>0</v>
      </c>
      <c r="K156" s="44">
        <f t="shared" si="31"/>
        <v>0</v>
      </c>
      <c r="L156" s="44">
        <v>0</v>
      </c>
      <c r="M156" s="45"/>
      <c r="N156" s="19">
        <f t="shared" si="33"/>
        <v>200</v>
      </c>
      <c r="O156" s="19">
        <f t="shared" si="33"/>
        <v>12</v>
      </c>
      <c r="P156" s="19">
        <f t="shared" si="33"/>
        <v>212</v>
      </c>
    </row>
    <row r="157" spans="3:16" x14ac:dyDescent="0.25">
      <c r="C157" t="s">
        <v>159</v>
      </c>
      <c r="D157" t="s">
        <v>167</v>
      </c>
      <c r="E157" s="32">
        <v>1721</v>
      </c>
      <c r="F157" s="46">
        <v>700</v>
      </c>
      <c r="G157" s="46">
        <f t="shared" si="28"/>
        <v>42</v>
      </c>
      <c r="H157" s="46">
        <f t="shared" si="29"/>
        <v>742</v>
      </c>
      <c r="I157" s="45"/>
      <c r="J157" s="44">
        <f t="shared" si="30"/>
        <v>0</v>
      </c>
      <c r="K157" s="44">
        <f t="shared" si="31"/>
        <v>0</v>
      </c>
      <c r="L157" s="44">
        <v>0</v>
      </c>
      <c r="M157" s="45"/>
      <c r="N157" s="19">
        <f t="shared" si="33"/>
        <v>700</v>
      </c>
      <c r="O157" s="19">
        <f t="shared" si="33"/>
        <v>42</v>
      </c>
      <c r="P157" s="19">
        <f t="shared" si="33"/>
        <v>742</v>
      </c>
    </row>
    <row r="158" spans="3:16" x14ac:dyDescent="0.25">
      <c r="C158" t="s">
        <v>168</v>
      </c>
      <c r="D158" t="s">
        <v>169</v>
      </c>
      <c r="E158" s="32">
        <v>165</v>
      </c>
      <c r="F158" s="46">
        <v>300</v>
      </c>
      <c r="G158" s="46">
        <f t="shared" si="28"/>
        <v>18</v>
      </c>
      <c r="H158" s="46">
        <f t="shared" si="29"/>
        <v>318</v>
      </c>
      <c r="I158" s="45"/>
      <c r="J158" s="44">
        <f t="shared" si="30"/>
        <v>0</v>
      </c>
      <c r="K158" s="44">
        <f t="shared" si="31"/>
        <v>0</v>
      </c>
      <c r="L158" s="44">
        <v>0</v>
      </c>
      <c r="M158" s="45"/>
      <c r="N158" s="19">
        <f t="shared" si="33"/>
        <v>300</v>
      </c>
      <c r="O158" s="19">
        <f t="shared" si="33"/>
        <v>18</v>
      </c>
      <c r="P158" s="19">
        <f t="shared" si="33"/>
        <v>318</v>
      </c>
    </row>
    <row r="159" spans="3:16" x14ac:dyDescent="0.25">
      <c r="C159" t="s">
        <v>170</v>
      </c>
      <c r="D159" t="s">
        <v>171</v>
      </c>
      <c r="E159" s="32">
        <v>1605</v>
      </c>
      <c r="F159" s="46">
        <v>500</v>
      </c>
      <c r="G159" s="46">
        <f t="shared" si="28"/>
        <v>30</v>
      </c>
      <c r="H159" s="46">
        <f t="shared" si="29"/>
        <v>530</v>
      </c>
      <c r="I159" s="45"/>
      <c r="J159" s="44">
        <f t="shared" si="30"/>
        <v>0</v>
      </c>
      <c r="K159" s="44">
        <f t="shared" si="31"/>
        <v>0</v>
      </c>
      <c r="L159" s="44">
        <v>0</v>
      </c>
      <c r="M159" s="45"/>
      <c r="N159" s="19">
        <f t="shared" si="33"/>
        <v>500</v>
      </c>
      <c r="O159" s="19">
        <f t="shared" si="33"/>
        <v>30</v>
      </c>
      <c r="P159" s="19">
        <f t="shared" si="33"/>
        <v>530</v>
      </c>
    </row>
    <row r="160" spans="3:16" x14ac:dyDescent="0.25">
      <c r="C160" t="s">
        <v>172</v>
      </c>
      <c r="D160" t="s">
        <v>173</v>
      </c>
      <c r="E160" s="32">
        <v>1185</v>
      </c>
      <c r="F160" s="46">
        <v>2073.02</v>
      </c>
      <c r="G160" s="46">
        <f t="shared" si="28"/>
        <v>124.38119999999999</v>
      </c>
      <c r="H160" s="46">
        <f t="shared" si="29"/>
        <v>2197.4011999999998</v>
      </c>
      <c r="I160" s="45"/>
      <c r="J160" s="44">
        <f t="shared" si="30"/>
        <v>0</v>
      </c>
      <c r="K160" s="44">
        <f t="shared" si="31"/>
        <v>0</v>
      </c>
      <c r="L160" s="44">
        <v>0</v>
      </c>
      <c r="M160" s="45"/>
      <c r="N160" s="19">
        <f t="shared" si="33"/>
        <v>2073.02</v>
      </c>
      <c r="O160" s="19">
        <f t="shared" si="33"/>
        <v>124.38119999999999</v>
      </c>
      <c r="P160" s="19">
        <f t="shared" si="33"/>
        <v>2197.4011999999998</v>
      </c>
    </row>
    <row r="161" spans="2:16" x14ac:dyDescent="0.25">
      <c r="C161" t="s">
        <v>174</v>
      </c>
      <c r="D161" t="s">
        <v>175</v>
      </c>
      <c r="E161" s="32">
        <v>1719</v>
      </c>
      <c r="F161" s="46">
        <v>1550</v>
      </c>
      <c r="G161" s="46">
        <f t="shared" si="28"/>
        <v>93</v>
      </c>
      <c r="H161" s="46">
        <f t="shared" si="29"/>
        <v>1643</v>
      </c>
      <c r="I161" s="45"/>
      <c r="J161" s="44">
        <f t="shared" si="30"/>
        <v>0</v>
      </c>
      <c r="K161" s="44">
        <f t="shared" si="31"/>
        <v>0</v>
      </c>
      <c r="L161" s="44">
        <v>0</v>
      </c>
      <c r="M161" s="45"/>
      <c r="N161" s="19">
        <f t="shared" si="33"/>
        <v>1550</v>
      </c>
      <c r="O161" s="19">
        <f t="shared" si="33"/>
        <v>93</v>
      </c>
      <c r="P161" s="19">
        <f t="shared" si="33"/>
        <v>1643</v>
      </c>
    </row>
    <row r="162" spans="2:16" x14ac:dyDescent="0.25">
      <c r="C162" t="s">
        <v>155</v>
      </c>
      <c r="D162" t="s">
        <v>176</v>
      </c>
      <c r="E162" s="32">
        <v>115</v>
      </c>
      <c r="F162" s="46">
        <v>2880</v>
      </c>
      <c r="G162" s="46">
        <f t="shared" si="28"/>
        <v>172.79999999999998</v>
      </c>
      <c r="H162" s="46">
        <f t="shared" si="29"/>
        <v>3052.8</v>
      </c>
      <c r="I162" s="45"/>
      <c r="J162" s="44">
        <f t="shared" si="30"/>
        <v>0</v>
      </c>
      <c r="K162" s="44">
        <f t="shared" si="31"/>
        <v>0</v>
      </c>
      <c r="L162" s="44">
        <v>0</v>
      </c>
      <c r="M162" s="45"/>
      <c r="N162" s="19">
        <f t="shared" si="33"/>
        <v>2880</v>
      </c>
      <c r="O162" s="19">
        <f t="shared" si="33"/>
        <v>172.79999999999998</v>
      </c>
      <c r="P162" s="19">
        <f t="shared" si="33"/>
        <v>3052.8</v>
      </c>
    </row>
    <row r="163" spans="2:16" x14ac:dyDescent="0.25">
      <c r="C163" t="s">
        <v>168</v>
      </c>
      <c r="D163" t="s">
        <v>177</v>
      </c>
      <c r="E163" s="32">
        <v>164</v>
      </c>
      <c r="F163" s="46">
        <v>300</v>
      </c>
      <c r="G163" s="46">
        <f t="shared" si="28"/>
        <v>18</v>
      </c>
      <c r="H163" s="46">
        <f t="shared" si="29"/>
        <v>318</v>
      </c>
      <c r="I163" s="45"/>
      <c r="J163" s="44">
        <f t="shared" si="30"/>
        <v>0</v>
      </c>
      <c r="K163" s="44">
        <f t="shared" si="31"/>
        <v>0</v>
      </c>
      <c r="L163" s="44">
        <v>0</v>
      </c>
      <c r="M163" s="45"/>
      <c r="N163" s="19">
        <f t="shared" si="33"/>
        <v>300</v>
      </c>
      <c r="O163" s="19">
        <f t="shared" si="33"/>
        <v>18</v>
      </c>
      <c r="P163" s="19">
        <f t="shared" si="33"/>
        <v>318</v>
      </c>
    </row>
    <row r="164" spans="2:16" x14ac:dyDescent="0.25">
      <c r="C164" t="s">
        <v>178</v>
      </c>
      <c r="D164" t="s">
        <v>179</v>
      </c>
      <c r="E164" s="32">
        <v>1163</v>
      </c>
      <c r="F164" s="46">
        <v>720.85</v>
      </c>
      <c r="G164" s="46">
        <f t="shared" si="28"/>
        <v>43.250999999999998</v>
      </c>
      <c r="H164" s="46">
        <f t="shared" si="29"/>
        <v>764.101</v>
      </c>
      <c r="I164" s="45"/>
      <c r="J164" s="44">
        <f t="shared" si="30"/>
        <v>0</v>
      </c>
      <c r="K164" s="44">
        <f t="shared" si="31"/>
        <v>0</v>
      </c>
      <c r="L164" s="44">
        <v>0</v>
      </c>
      <c r="M164" s="45"/>
      <c r="N164" s="19">
        <f t="shared" si="33"/>
        <v>720.85</v>
      </c>
      <c r="O164" s="19">
        <f t="shared" si="33"/>
        <v>43.250999999999998</v>
      </c>
      <c r="P164" s="19">
        <f t="shared" si="33"/>
        <v>764.101</v>
      </c>
    </row>
    <row r="165" spans="2:16" x14ac:dyDescent="0.25">
      <c r="C165" t="s">
        <v>180</v>
      </c>
      <c r="D165" t="s">
        <v>109</v>
      </c>
      <c r="E165" s="32">
        <v>1158</v>
      </c>
      <c r="F165" s="46">
        <v>3883</v>
      </c>
      <c r="G165" s="46">
        <f t="shared" si="28"/>
        <v>232.98</v>
      </c>
      <c r="H165" s="46">
        <f t="shared" si="29"/>
        <v>4115.9799999999996</v>
      </c>
      <c r="I165" s="45"/>
      <c r="J165" s="44">
        <f t="shared" si="30"/>
        <v>0</v>
      </c>
      <c r="K165" s="44">
        <f t="shared" si="31"/>
        <v>0</v>
      </c>
      <c r="L165" s="44">
        <v>0</v>
      </c>
      <c r="M165" s="45"/>
      <c r="N165" s="19">
        <f t="shared" si="33"/>
        <v>3883</v>
      </c>
      <c r="O165" s="19">
        <f t="shared" si="33"/>
        <v>232.98</v>
      </c>
      <c r="P165" s="19">
        <f t="shared" si="33"/>
        <v>4115.9799999999996</v>
      </c>
    </row>
    <row r="166" spans="2:16" x14ac:dyDescent="0.25">
      <c r="C166" t="s">
        <v>181</v>
      </c>
      <c r="D166" t="s">
        <v>182</v>
      </c>
      <c r="E166" s="32">
        <v>1187</v>
      </c>
      <c r="F166" s="46">
        <v>677.41</v>
      </c>
      <c r="G166" s="46">
        <f t="shared" si="28"/>
        <v>40.644599999999997</v>
      </c>
      <c r="H166" s="46">
        <f t="shared" si="29"/>
        <v>718.05459999999994</v>
      </c>
      <c r="I166" s="45"/>
      <c r="J166" s="44">
        <f t="shared" si="30"/>
        <v>0</v>
      </c>
      <c r="K166" s="44">
        <f t="shared" si="31"/>
        <v>0</v>
      </c>
      <c r="L166" s="44">
        <v>0</v>
      </c>
      <c r="M166" s="45"/>
      <c r="N166" s="19">
        <f t="shared" si="33"/>
        <v>677.41</v>
      </c>
      <c r="O166" s="19">
        <f t="shared" si="33"/>
        <v>40.644599999999997</v>
      </c>
      <c r="P166" s="19">
        <f t="shared" si="33"/>
        <v>718.05459999999994</v>
      </c>
    </row>
    <row r="167" spans="2:16" x14ac:dyDescent="0.25">
      <c r="C167" t="s">
        <v>183</v>
      </c>
      <c r="D167" t="s">
        <v>184</v>
      </c>
      <c r="E167" s="32">
        <v>1617</v>
      </c>
      <c r="F167" s="46">
        <v>900</v>
      </c>
      <c r="G167" s="46">
        <f t="shared" si="28"/>
        <v>54</v>
      </c>
      <c r="H167" s="46">
        <f t="shared" si="29"/>
        <v>954</v>
      </c>
      <c r="I167" s="45"/>
      <c r="J167" s="44">
        <f t="shared" si="30"/>
        <v>0</v>
      </c>
      <c r="K167" s="44">
        <f t="shared" si="31"/>
        <v>0</v>
      </c>
      <c r="L167" s="44">
        <v>0</v>
      </c>
      <c r="M167" s="45"/>
      <c r="N167" s="19">
        <f t="shared" si="33"/>
        <v>900</v>
      </c>
      <c r="O167" s="19">
        <f t="shared" si="33"/>
        <v>54</v>
      </c>
      <c r="P167" s="19">
        <f t="shared" si="33"/>
        <v>954</v>
      </c>
    </row>
    <row r="168" spans="2:16" x14ac:dyDescent="0.25">
      <c r="C168" t="s">
        <v>183</v>
      </c>
      <c r="D168" t="s">
        <v>184</v>
      </c>
      <c r="E168" s="32">
        <v>1618</v>
      </c>
      <c r="F168" s="46">
        <v>391.5</v>
      </c>
      <c r="G168" s="46">
        <f t="shared" si="28"/>
        <v>23.49</v>
      </c>
      <c r="H168" s="46">
        <f t="shared" si="29"/>
        <v>414.99</v>
      </c>
      <c r="I168" s="45"/>
      <c r="J168" s="44">
        <f t="shared" si="30"/>
        <v>0</v>
      </c>
      <c r="K168" s="44">
        <f t="shared" si="31"/>
        <v>0</v>
      </c>
      <c r="L168" s="44">
        <v>0</v>
      </c>
      <c r="M168" s="45"/>
      <c r="N168" s="19">
        <f t="shared" si="33"/>
        <v>391.5</v>
      </c>
      <c r="O168" s="19">
        <f t="shared" si="33"/>
        <v>23.49</v>
      </c>
      <c r="P168" s="19">
        <f t="shared" si="33"/>
        <v>414.99</v>
      </c>
    </row>
    <row r="169" spans="2:16" x14ac:dyDescent="0.25">
      <c r="C169" t="s">
        <v>183</v>
      </c>
      <c r="D169" t="s">
        <v>184</v>
      </c>
      <c r="E169" s="32">
        <v>1619</v>
      </c>
      <c r="F169" s="46">
        <v>900</v>
      </c>
      <c r="G169" s="46">
        <f t="shared" si="28"/>
        <v>54</v>
      </c>
      <c r="H169" s="46">
        <f t="shared" si="29"/>
        <v>954</v>
      </c>
      <c r="I169" s="45"/>
      <c r="J169" s="44">
        <f t="shared" si="30"/>
        <v>0</v>
      </c>
      <c r="K169" s="44">
        <f t="shared" si="31"/>
        <v>0</v>
      </c>
      <c r="L169" s="44">
        <v>0</v>
      </c>
      <c r="M169" s="45"/>
      <c r="N169" s="19">
        <f t="shared" si="33"/>
        <v>900</v>
      </c>
      <c r="O169" s="19">
        <f t="shared" si="33"/>
        <v>54</v>
      </c>
      <c r="P169" s="19">
        <f t="shared" si="33"/>
        <v>954</v>
      </c>
    </row>
    <row r="170" spans="2:16" s="15" customFormat="1" ht="15.75" thickBot="1" x14ac:dyDescent="0.3">
      <c r="D170" s="16" t="s">
        <v>16</v>
      </c>
      <c r="E170" s="53"/>
      <c r="F170" s="47">
        <f t="shared" ref="F170:P170" si="34">SUM(F137:F169)</f>
        <v>35449.78</v>
      </c>
      <c r="G170" s="47">
        <f t="shared" si="34"/>
        <v>2126.9867999999997</v>
      </c>
      <c r="H170" s="47">
        <f t="shared" si="34"/>
        <v>37576.766800000005</v>
      </c>
      <c r="I170" s="47">
        <f t="shared" si="34"/>
        <v>0</v>
      </c>
      <c r="J170" s="47">
        <f t="shared" si="34"/>
        <v>0</v>
      </c>
      <c r="K170" s="47">
        <f t="shared" si="34"/>
        <v>0</v>
      </c>
      <c r="L170" s="47">
        <f t="shared" si="34"/>
        <v>0</v>
      </c>
      <c r="M170" s="47">
        <f t="shared" si="34"/>
        <v>0</v>
      </c>
      <c r="N170" s="47">
        <f t="shared" si="34"/>
        <v>35449.78</v>
      </c>
      <c r="O170" s="47">
        <f t="shared" si="34"/>
        <v>2126.9867999999997</v>
      </c>
      <c r="P170" s="47">
        <f t="shared" si="34"/>
        <v>37576.766800000005</v>
      </c>
    </row>
    <row r="171" spans="2:16" s="1" customFormat="1" ht="19.5" thickTop="1" x14ac:dyDescent="0.3">
      <c r="B171" s="60"/>
      <c r="C171" s="60"/>
      <c r="D171" s="60"/>
      <c r="E171" s="60"/>
      <c r="F171" s="12"/>
      <c r="G171" s="12"/>
      <c r="H171" s="12"/>
      <c r="N171" s="12"/>
      <c r="O171" s="12"/>
      <c r="P171" s="12"/>
    </row>
    <row r="172" spans="2:16" s="15" customFormat="1" ht="15.75" thickBot="1" x14ac:dyDescent="0.3">
      <c r="D172" s="16" t="s">
        <v>185</v>
      </c>
      <c r="E172" s="53"/>
      <c r="F172" s="47">
        <f t="shared" ref="F172:P172" si="35">F14+F37+F46+F84+F99+F134+F170</f>
        <v>125730.53716981132</v>
      </c>
      <c r="G172" s="47">
        <f t="shared" si="35"/>
        <v>7450.2322301886798</v>
      </c>
      <c r="H172" s="47">
        <f t="shared" si="35"/>
        <v>134019.66940000001</v>
      </c>
      <c r="I172" s="47">
        <f t="shared" si="35"/>
        <v>0</v>
      </c>
      <c r="J172" s="47">
        <f t="shared" si="35"/>
        <v>13684.905660377357</v>
      </c>
      <c r="K172" s="47">
        <f t="shared" si="35"/>
        <v>812.09433962264154</v>
      </c>
      <c r="L172" s="47">
        <f t="shared" si="35"/>
        <v>14547</v>
      </c>
      <c r="M172" s="47">
        <f t="shared" si="35"/>
        <v>0</v>
      </c>
      <c r="N172" s="47">
        <f t="shared" si="35"/>
        <v>112045.63150943395</v>
      </c>
      <c r="O172" s="47">
        <f t="shared" si="35"/>
        <v>6638.1378905660376</v>
      </c>
      <c r="P172" s="47">
        <f t="shared" si="35"/>
        <v>119472.66940000001</v>
      </c>
    </row>
    <row r="173" spans="2:16" ht="15.75" thickTop="1" x14ac:dyDescent="0.25">
      <c r="F173" s="12"/>
    </row>
    <row r="174" spans="2:16" x14ac:dyDescent="0.25">
      <c r="D174" s="61" t="s">
        <v>186</v>
      </c>
      <c r="E174" s="62">
        <f>K172</f>
        <v>812.09433962264154</v>
      </c>
      <c r="F174" s="31"/>
    </row>
    <row r="176" spans="2:16" x14ac:dyDescent="0.25">
      <c r="D176" s="3"/>
    </row>
    <row r="177" spans="4:5" x14ac:dyDescent="0.25">
      <c r="D177" s="3" t="s">
        <v>187</v>
      </c>
      <c r="E177" s="36">
        <f>G170</f>
        <v>2126.9867999999997</v>
      </c>
    </row>
  </sheetData>
  <mergeCells count="11">
    <mergeCell ref="D41:P41"/>
    <mergeCell ref="F43:H43"/>
    <mergeCell ref="J43:L43"/>
    <mergeCell ref="N43:P43"/>
    <mergeCell ref="B136:D136"/>
    <mergeCell ref="D4:P4"/>
    <mergeCell ref="D5:P5"/>
    <mergeCell ref="D7:P7"/>
    <mergeCell ref="F9:H9"/>
    <mergeCell ref="J9:L9"/>
    <mergeCell ref="N9:P9"/>
  </mergeCells>
  <pageMargins left="0.7" right="0.7" top="0.75" bottom="0.75" header="0.3" footer="0.3"/>
  <pageSetup paperSize="9" scale="60" orientation="landscape" r:id="rId1"/>
  <rowBreaks count="3" manualBreakCount="3">
    <brk id="47" max="15" man="1"/>
    <brk id="85" max="14" man="1"/>
    <brk id="134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1"/>
  <sheetViews>
    <sheetView tabSelected="1" view="pageBreakPreview" topLeftCell="B113" zoomScale="90" zoomScaleNormal="80" zoomScaleSheetLayoutView="90" workbookViewId="0">
      <selection activeCell="E202" sqref="E202"/>
    </sheetView>
  </sheetViews>
  <sheetFormatPr defaultRowHeight="15" x14ac:dyDescent="0.25"/>
  <cols>
    <col min="1" max="1" width="12.42578125" customWidth="1"/>
    <col min="2" max="2" width="15.140625" customWidth="1"/>
    <col min="3" max="3" width="15.140625" hidden="1" customWidth="1"/>
    <col min="4" max="4" width="37.7109375" customWidth="1"/>
    <col min="5" max="5" width="15.5703125" customWidth="1"/>
    <col min="6" max="6" width="15.7109375" customWidth="1"/>
    <col min="7" max="7" width="14.140625" customWidth="1"/>
    <col min="8" max="8" width="15.85546875" customWidth="1"/>
    <col min="9" max="9" width="0.7109375" style="2" customWidth="1"/>
    <col min="10" max="10" width="14.5703125" customWidth="1"/>
    <col min="11" max="11" width="12.42578125" customWidth="1"/>
    <col min="12" max="12" width="14.28515625" customWidth="1"/>
    <col min="13" max="13" width="0.85546875" style="2" customWidth="1"/>
    <col min="14" max="14" width="15.140625" customWidth="1"/>
    <col min="15" max="15" width="12.7109375" customWidth="1"/>
    <col min="16" max="16" width="15.7109375" customWidth="1"/>
  </cols>
  <sheetData>
    <row r="1" spans="1:17" x14ac:dyDescent="0.25">
      <c r="H1" s="1"/>
      <c r="I1" s="1"/>
      <c r="J1" s="1"/>
      <c r="K1" s="1"/>
      <c r="L1" s="1"/>
      <c r="M1" s="1"/>
      <c r="N1" s="1"/>
    </row>
    <row r="2" spans="1:17" x14ac:dyDescent="0.25">
      <c r="H2" s="1"/>
      <c r="I2" s="1"/>
      <c r="J2" s="1"/>
      <c r="K2" s="1"/>
      <c r="L2" s="1"/>
      <c r="M2" s="1"/>
      <c r="N2" s="1"/>
    </row>
    <row r="3" spans="1:17" x14ac:dyDescent="0.25">
      <c r="H3" s="1"/>
      <c r="I3" s="1"/>
      <c r="J3" s="1"/>
      <c r="K3" s="1"/>
      <c r="L3" s="1"/>
      <c r="M3" s="1"/>
      <c r="N3" s="1"/>
    </row>
    <row r="4" spans="1:17" x14ac:dyDescent="0.25">
      <c r="D4" s="65" t="s">
        <v>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x14ac:dyDescent="0.25">
      <c r="D5" s="65" t="s">
        <v>1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7" x14ac:dyDescent="0.25">
      <c r="H6" s="1"/>
      <c r="I6" s="1"/>
      <c r="J6" s="1"/>
      <c r="K6" s="1"/>
      <c r="L6" s="1"/>
      <c r="M6" s="1"/>
      <c r="N6" s="1"/>
    </row>
    <row r="7" spans="1:17" x14ac:dyDescent="0.25">
      <c r="D7" s="66" t="s">
        <v>2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7" x14ac:dyDescent="0.25">
      <c r="D8" t="s">
        <v>3</v>
      </c>
    </row>
    <row r="9" spans="1:17" x14ac:dyDescent="0.25">
      <c r="B9" s="3" t="s">
        <v>4</v>
      </c>
      <c r="C9" s="3"/>
      <c r="E9" s="4" t="s">
        <v>5</v>
      </c>
      <c r="F9" s="67" t="s">
        <v>6</v>
      </c>
      <c r="G9" s="67"/>
      <c r="H9" s="67"/>
      <c r="J9" s="68" t="s">
        <v>7</v>
      </c>
      <c r="K9" s="68"/>
      <c r="L9" s="68"/>
      <c r="N9" s="69" t="s">
        <v>8</v>
      </c>
      <c r="O9" s="69"/>
      <c r="P9" s="69"/>
    </row>
    <row r="10" spans="1:17" x14ac:dyDescent="0.25">
      <c r="B10" s="5" t="s">
        <v>9</v>
      </c>
      <c r="C10" s="5"/>
      <c r="F10" s="6" t="s">
        <v>10</v>
      </c>
      <c r="G10" s="6" t="s">
        <v>11</v>
      </c>
      <c r="H10" s="6" t="s">
        <v>12</v>
      </c>
      <c r="I10" s="7"/>
      <c r="J10" s="6" t="s">
        <v>10</v>
      </c>
      <c r="K10" s="6" t="s">
        <v>11</v>
      </c>
      <c r="L10" s="6" t="s">
        <v>12</v>
      </c>
      <c r="N10" s="6" t="s">
        <v>10</v>
      </c>
      <c r="O10" s="6" t="s">
        <v>11</v>
      </c>
      <c r="P10" s="6" t="s">
        <v>12</v>
      </c>
    </row>
    <row r="11" spans="1:17" x14ac:dyDescent="0.25">
      <c r="A11" s="8">
        <v>3604</v>
      </c>
      <c r="B11" t="s">
        <v>13</v>
      </c>
      <c r="D11" t="s">
        <v>14</v>
      </c>
      <c r="E11" s="9">
        <v>308</v>
      </c>
      <c r="F11" s="10">
        <v>3400</v>
      </c>
      <c r="G11" s="10">
        <v>204</v>
      </c>
      <c r="H11" s="10">
        <f>SUM(F11:G11)</f>
        <v>3604</v>
      </c>
      <c r="I11" s="11"/>
      <c r="J11" s="12">
        <f>L11/1.06</f>
        <v>0</v>
      </c>
      <c r="K11" s="12">
        <f>L11-J11</f>
        <v>0</v>
      </c>
      <c r="L11" s="12">
        <v>0</v>
      </c>
      <c r="M11" s="1"/>
      <c r="N11" s="13">
        <f>F11-J11</f>
        <v>3400</v>
      </c>
      <c r="O11" s="13">
        <f>G11-K11</f>
        <v>204</v>
      </c>
      <c r="P11" s="14">
        <f>H11-L11</f>
        <v>3604</v>
      </c>
      <c r="Q11" t="s">
        <v>191</v>
      </c>
    </row>
    <row r="12" spans="1:17" x14ac:dyDescent="0.25">
      <c r="A12" s="8">
        <v>6784</v>
      </c>
      <c r="D12" t="s">
        <v>15</v>
      </c>
      <c r="E12" s="9">
        <v>288</v>
      </c>
      <c r="F12" s="10">
        <v>3200</v>
      </c>
      <c r="G12" s="10">
        <v>192</v>
      </c>
      <c r="H12" s="10">
        <f>SUM(F12:G12)</f>
        <v>3392</v>
      </c>
      <c r="I12" s="11"/>
      <c r="J12" s="12">
        <f t="shared" ref="J12:J13" si="0">L12/1.06</f>
        <v>0</v>
      </c>
      <c r="K12" s="12">
        <f t="shared" ref="K12:K13" si="1">L12-J12</f>
        <v>0</v>
      </c>
      <c r="L12" s="12">
        <v>0</v>
      </c>
      <c r="M12" s="1"/>
      <c r="N12" s="13">
        <f t="shared" ref="N12:P13" si="2">F12-J12</f>
        <v>3200</v>
      </c>
      <c r="O12" s="13">
        <f t="shared" si="2"/>
        <v>192</v>
      </c>
      <c r="P12" s="14">
        <f t="shared" si="2"/>
        <v>3392</v>
      </c>
      <c r="Q12" t="s">
        <v>191</v>
      </c>
    </row>
    <row r="13" spans="1:17" x14ac:dyDescent="0.25">
      <c r="D13" t="s">
        <v>15</v>
      </c>
      <c r="E13" s="9">
        <v>289</v>
      </c>
      <c r="F13" s="10">
        <v>3200</v>
      </c>
      <c r="G13" s="10">
        <v>192</v>
      </c>
      <c r="H13" s="10">
        <f>SUM(F13:G13)</f>
        <v>3392</v>
      </c>
      <c r="I13" s="11"/>
      <c r="J13" s="12">
        <f t="shared" si="0"/>
        <v>0</v>
      </c>
      <c r="K13" s="12">
        <f t="shared" si="1"/>
        <v>0</v>
      </c>
      <c r="L13" s="12">
        <v>0</v>
      </c>
      <c r="M13" s="1"/>
      <c r="N13" s="13">
        <f t="shared" si="2"/>
        <v>3200</v>
      </c>
      <c r="O13" s="13">
        <f t="shared" si="2"/>
        <v>192</v>
      </c>
      <c r="P13" s="14">
        <f>H13-L13</f>
        <v>3392</v>
      </c>
      <c r="Q13" t="s">
        <v>191</v>
      </c>
    </row>
    <row r="14" spans="1:17" s="15" customFormat="1" ht="15.75" thickBot="1" x14ac:dyDescent="0.3">
      <c r="D14" s="16" t="s">
        <v>16</v>
      </c>
      <c r="E14" s="16"/>
      <c r="F14" s="17">
        <f t="shared" ref="F14:P14" si="3">SUM(F11:F13)</f>
        <v>9800</v>
      </c>
      <c r="G14" s="17">
        <f t="shared" si="3"/>
        <v>588</v>
      </c>
      <c r="H14" s="17">
        <f t="shared" si="3"/>
        <v>10388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9800</v>
      </c>
      <c r="O14" s="17">
        <f t="shared" si="3"/>
        <v>588</v>
      </c>
      <c r="P14" s="17">
        <f t="shared" si="3"/>
        <v>10388</v>
      </c>
    </row>
    <row r="15" spans="1:17" ht="15.75" thickTop="1" x14ac:dyDescent="0.25"/>
    <row r="16" spans="1:17" x14ac:dyDescent="0.25">
      <c r="B16" s="18" t="s">
        <v>17</v>
      </c>
      <c r="C16" s="1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7" x14ac:dyDescent="0.25">
      <c r="B17" s="1" t="s">
        <v>18</v>
      </c>
      <c r="C17" s="1"/>
      <c r="D17" s="1"/>
      <c r="E17" s="9"/>
      <c r="F17" s="10"/>
      <c r="G17" s="10"/>
      <c r="H17" s="10"/>
      <c r="I17" s="1"/>
      <c r="J17" s="10"/>
      <c r="K17" s="19"/>
      <c r="L17" s="19"/>
      <c r="M17" s="1"/>
      <c r="N17" s="10"/>
      <c r="O17" s="10"/>
      <c r="P17" s="10"/>
    </row>
    <row r="18" spans="2:17" x14ac:dyDescent="0.25">
      <c r="B18" s="1" t="s">
        <v>19</v>
      </c>
      <c r="C18" s="1"/>
      <c r="D18" s="1"/>
      <c r="E18" s="9"/>
      <c r="F18" s="10"/>
      <c r="G18" s="10"/>
      <c r="H18" s="10"/>
      <c r="I18" s="1"/>
      <c r="J18" s="10"/>
      <c r="K18" s="10"/>
      <c r="L18" s="19"/>
      <c r="M18" s="1"/>
      <c r="N18" s="10"/>
      <c r="O18" s="10"/>
      <c r="P18" s="10"/>
    </row>
    <row r="19" spans="2:17" x14ac:dyDescent="0.25">
      <c r="B19" s="1"/>
      <c r="C19" s="1"/>
      <c r="D19" s="1" t="s">
        <v>20</v>
      </c>
      <c r="E19" s="9" t="s">
        <v>21</v>
      </c>
      <c r="F19" s="10">
        <v>29.245283018867894</v>
      </c>
      <c r="G19" s="10">
        <v>1.7547169811321055</v>
      </c>
      <c r="H19" s="10">
        <v>31</v>
      </c>
      <c r="I19" s="1"/>
      <c r="J19" s="10">
        <f>L19/1.06</f>
        <v>0</v>
      </c>
      <c r="K19" s="10">
        <f>L19-J19</f>
        <v>0</v>
      </c>
      <c r="L19" s="20">
        <v>0</v>
      </c>
      <c r="M19" s="1"/>
      <c r="N19" s="10">
        <f>F19-J19</f>
        <v>29.245283018867894</v>
      </c>
      <c r="O19" s="10">
        <f>G19-K19</f>
        <v>1.7547169811321055</v>
      </c>
      <c r="P19" s="64">
        <f>H19-L19</f>
        <v>31</v>
      </c>
      <c r="Q19">
        <v>731</v>
      </c>
    </row>
    <row r="20" spans="2:17" x14ac:dyDescent="0.25">
      <c r="B20" s="1"/>
      <c r="C20" s="1"/>
      <c r="D20" s="1" t="s">
        <v>20</v>
      </c>
      <c r="E20" s="9" t="s">
        <v>22</v>
      </c>
      <c r="F20" s="10">
        <f>H20/1.06</f>
        <v>943.39622641509425</v>
      </c>
      <c r="G20" s="10">
        <f>H20-F20</f>
        <v>56.603773584905753</v>
      </c>
      <c r="H20" s="10">
        <v>1000</v>
      </c>
      <c r="I20" s="1"/>
      <c r="J20" s="10">
        <f t="shared" ref="J20:J36" si="4">L20/1.06</f>
        <v>0</v>
      </c>
      <c r="K20" s="10">
        <f t="shared" ref="K20:K36" si="5">L20-J20</f>
        <v>0</v>
      </c>
      <c r="L20" s="20">
        <v>0</v>
      </c>
      <c r="M20" s="1"/>
      <c r="N20" s="10">
        <f t="shared" ref="N20:P36" si="6">F20-J20</f>
        <v>943.39622641509425</v>
      </c>
      <c r="O20" s="10">
        <f t="shared" si="6"/>
        <v>56.603773584905753</v>
      </c>
      <c r="P20" s="63">
        <f t="shared" si="6"/>
        <v>1000</v>
      </c>
    </row>
    <row r="21" spans="2:17" x14ac:dyDescent="0.25">
      <c r="B21" s="1"/>
      <c r="C21" s="1"/>
      <c r="D21" s="1" t="s">
        <v>23</v>
      </c>
      <c r="E21" s="9" t="s">
        <v>24</v>
      </c>
      <c r="F21" s="10">
        <v>900</v>
      </c>
      <c r="G21" s="10">
        <v>54</v>
      </c>
      <c r="H21" s="10">
        <f t="shared" ref="H21:H35" si="7">SUM(F21:G21)</f>
        <v>954</v>
      </c>
      <c r="I21" s="1"/>
      <c r="J21" s="10">
        <f t="shared" si="4"/>
        <v>0</v>
      </c>
      <c r="K21" s="10">
        <f t="shared" si="5"/>
        <v>0</v>
      </c>
      <c r="L21" s="10">
        <v>0</v>
      </c>
      <c r="M21" s="1"/>
      <c r="N21" s="10">
        <f t="shared" si="6"/>
        <v>900</v>
      </c>
      <c r="O21" s="10">
        <f t="shared" si="6"/>
        <v>54</v>
      </c>
      <c r="P21" s="63">
        <f t="shared" si="6"/>
        <v>954</v>
      </c>
    </row>
    <row r="22" spans="2:17" x14ac:dyDescent="0.25">
      <c r="B22" s="1"/>
      <c r="C22" s="1"/>
      <c r="D22" s="1" t="s">
        <v>23</v>
      </c>
      <c r="E22" s="9" t="s">
        <v>25</v>
      </c>
      <c r="F22" s="10">
        <v>160</v>
      </c>
      <c r="G22" s="10">
        <v>9</v>
      </c>
      <c r="H22" s="10">
        <f t="shared" si="7"/>
        <v>169</v>
      </c>
      <c r="I22" s="1"/>
      <c r="J22" s="10">
        <f t="shared" si="4"/>
        <v>9.4339622641509422</v>
      </c>
      <c r="K22" s="10">
        <f t="shared" si="5"/>
        <v>0.56603773584905781</v>
      </c>
      <c r="L22" s="10">
        <v>10</v>
      </c>
      <c r="M22" s="1"/>
      <c r="N22" s="10">
        <f t="shared" si="6"/>
        <v>150.56603773584905</v>
      </c>
      <c r="O22" s="10">
        <f t="shared" si="6"/>
        <v>8.4339622641509422</v>
      </c>
      <c r="P22" s="63">
        <f t="shared" si="6"/>
        <v>159</v>
      </c>
    </row>
    <row r="23" spans="2:17" x14ac:dyDescent="0.25">
      <c r="B23" s="1"/>
      <c r="C23" s="1"/>
      <c r="D23" s="1" t="s">
        <v>23</v>
      </c>
      <c r="E23" s="9" t="s">
        <v>26</v>
      </c>
      <c r="F23" s="10">
        <v>100</v>
      </c>
      <c r="G23" s="10">
        <v>6</v>
      </c>
      <c r="H23" s="10">
        <f t="shared" si="7"/>
        <v>106</v>
      </c>
      <c r="I23" s="1"/>
      <c r="J23" s="10">
        <f t="shared" si="4"/>
        <v>0</v>
      </c>
      <c r="K23" s="10">
        <f t="shared" si="5"/>
        <v>0</v>
      </c>
      <c r="L23" s="10">
        <v>0</v>
      </c>
      <c r="M23" s="1"/>
      <c r="N23" s="10">
        <f t="shared" si="6"/>
        <v>100</v>
      </c>
      <c r="O23" s="10">
        <f t="shared" si="6"/>
        <v>6</v>
      </c>
      <c r="P23" s="63">
        <f t="shared" si="6"/>
        <v>106</v>
      </c>
    </row>
    <row r="24" spans="2:17" x14ac:dyDescent="0.25">
      <c r="B24" s="1"/>
      <c r="C24" s="1"/>
      <c r="D24" s="1" t="s">
        <v>23</v>
      </c>
      <c r="E24" s="9" t="s">
        <v>27</v>
      </c>
      <c r="F24" s="10">
        <v>100</v>
      </c>
      <c r="G24" s="10">
        <v>6</v>
      </c>
      <c r="H24" s="10">
        <f t="shared" si="7"/>
        <v>106</v>
      </c>
      <c r="I24" s="1"/>
      <c r="J24" s="10">
        <f t="shared" si="4"/>
        <v>0</v>
      </c>
      <c r="K24" s="10">
        <f t="shared" si="5"/>
        <v>0</v>
      </c>
      <c r="L24" s="10">
        <v>0</v>
      </c>
      <c r="M24" s="1"/>
      <c r="N24" s="10">
        <f t="shared" si="6"/>
        <v>100</v>
      </c>
      <c r="O24" s="10">
        <f t="shared" si="6"/>
        <v>6</v>
      </c>
      <c r="P24" s="63">
        <f t="shared" si="6"/>
        <v>106</v>
      </c>
    </row>
    <row r="25" spans="2:17" x14ac:dyDescent="0.25">
      <c r="B25" s="1"/>
      <c r="C25" s="1"/>
      <c r="D25" s="1" t="s">
        <v>23</v>
      </c>
      <c r="E25" s="9" t="s">
        <v>28</v>
      </c>
      <c r="F25" s="10">
        <v>150</v>
      </c>
      <c r="G25" s="10">
        <v>9</v>
      </c>
      <c r="H25" s="10">
        <f t="shared" si="7"/>
        <v>159</v>
      </c>
      <c r="I25" s="1"/>
      <c r="J25" s="10">
        <f t="shared" si="4"/>
        <v>0</v>
      </c>
      <c r="K25" s="10">
        <f t="shared" si="5"/>
        <v>0</v>
      </c>
      <c r="L25" s="10">
        <v>0</v>
      </c>
      <c r="M25" s="1"/>
      <c r="N25" s="10">
        <f t="shared" si="6"/>
        <v>150</v>
      </c>
      <c r="O25" s="10">
        <f t="shared" si="6"/>
        <v>9</v>
      </c>
      <c r="P25" s="63">
        <f t="shared" si="6"/>
        <v>159</v>
      </c>
    </row>
    <row r="26" spans="2:17" x14ac:dyDescent="0.25">
      <c r="B26" s="1"/>
      <c r="C26" s="1"/>
      <c r="D26" s="1" t="s">
        <v>23</v>
      </c>
      <c r="E26" s="9" t="s">
        <v>29</v>
      </c>
      <c r="F26" s="10">
        <v>400</v>
      </c>
      <c r="G26" s="10">
        <v>24</v>
      </c>
      <c r="H26" s="10">
        <f t="shared" si="7"/>
        <v>424</v>
      </c>
      <c r="I26" s="1"/>
      <c r="J26" s="10">
        <f t="shared" si="4"/>
        <v>0</v>
      </c>
      <c r="K26" s="10">
        <f t="shared" si="5"/>
        <v>0</v>
      </c>
      <c r="L26" s="10">
        <v>0</v>
      </c>
      <c r="M26" s="1"/>
      <c r="N26" s="10">
        <f t="shared" si="6"/>
        <v>400</v>
      </c>
      <c r="O26" s="10">
        <f t="shared" si="6"/>
        <v>24</v>
      </c>
      <c r="P26" s="63">
        <f t="shared" si="6"/>
        <v>424</v>
      </c>
    </row>
    <row r="27" spans="2:17" x14ac:dyDescent="0.25">
      <c r="B27" s="1"/>
      <c r="C27" s="1"/>
      <c r="D27" s="1" t="s">
        <v>23</v>
      </c>
      <c r="E27" s="9" t="s">
        <v>30</v>
      </c>
      <c r="F27" s="10">
        <v>900</v>
      </c>
      <c r="G27" s="10">
        <v>54</v>
      </c>
      <c r="H27" s="10">
        <f t="shared" si="7"/>
        <v>954</v>
      </c>
      <c r="I27" s="1"/>
      <c r="J27" s="10">
        <f t="shared" si="4"/>
        <v>0</v>
      </c>
      <c r="K27" s="10">
        <f t="shared" si="5"/>
        <v>0</v>
      </c>
      <c r="L27" s="10">
        <v>0</v>
      </c>
      <c r="M27" s="1"/>
      <c r="N27" s="10">
        <f t="shared" si="6"/>
        <v>900</v>
      </c>
      <c r="O27" s="10">
        <f t="shared" si="6"/>
        <v>54</v>
      </c>
      <c r="P27" s="63">
        <f t="shared" si="6"/>
        <v>954</v>
      </c>
    </row>
    <row r="28" spans="2:17" x14ac:dyDescent="0.25">
      <c r="B28" s="1"/>
      <c r="C28" s="1"/>
      <c r="D28" s="1" t="s">
        <v>20</v>
      </c>
      <c r="E28" s="9" t="s">
        <v>31</v>
      </c>
      <c r="F28" s="10">
        <v>900</v>
      </c>
      <c r="G28" s="10">
        <v>54</v>
      </c>
      <c r="H28" s="10">
        <f t="shared" si="7"/>
        <v>954</v>
      </c>
      <c r="I28" s="1"/>
      <c r="J28" s="10">
        <f t="shared" si="4"/>
        <v>0</v>
      </c>
      <c r="K28" s="10">
        <f t="shared" si="5"/>
        <v>0</v>
      </c>
      <c r="L28" s="10">
        <v>0</v>
      </c>
      <c r="M28" s="1"/>
      <c r="N28" s="10">
        <f t="shared" si="6"/>
        <v>900</v>
      </c>
      <c r="O28" s="10">
        <f t="shared" si="6"/>
        <v>54</v>
      </c>
      <c r="P28" s="63">
        <f t="shared" si="6"/>
        <v>954</v>
      </c>
    </row>
    <row r="29" spans="2:17" x14ac:dyDescent="0.25">
      <c r="B29" s="1"/>
      <c r="C29" s="1"/>
      <c r="D29" s="1" t="s">
        <v>20</v>
      </c>
      <c r="E29" s="9" t="s">
        <v>32</v>
      </c>
      <c r="F29" s="10">
        <v>400</v>
      </c>
      <c r="G29" s="10">
        <v>15</v>
      </c>
      <c r="H29" s="10">
        <f t="shared" si="7"/>
        <v>415</v>
      </c>
      <c r="I29" s="1"/>
      <c r="J29" s="10">
        <v>150</v>
      </c>
      <c r="K29" s="10">
        <v>0</v>
      </c>
      <c r="L29" s="10">
        <v>150</v>
      </c>
      <c r="M29" s="1"/>
      <c r="N29" s="10">
        <f t="shared" si="6"/>
        <v>250</v>
      </c>
      <c r="O29" s="10">
        <f t="shared" si="6"/>
        <v>15</v>
      </c>
      <c r="P29" s="63">
        <f t="shared" si="6"/>
        <v>265</v>
      </c>
    </row>
    <row r="30" spans="2:17" x14ac:dyDescent="0.25">
      <c r="B30" s="1"/>
      <c r="C30" s="1"/>
      <c r="D30" s="1" t="s">
        <v>20</v>
      </c>
      <c r="E30" s="9" t="s">
        <v>33</v>
      </c>
      <c r="F30" s="10">
        <v>900</v>
      </c>
      <c r="G30" s="10">
        <v>54</v>
      </c>
      <c r="H30" s="10">
        <f t="shared" si="7"/>
        <v>954</v>
      </c>
      <c r="I30" s="1"/>
      <c r="J30" s="10">
        <f t="shared" si="4"/>
        <v>0</v>
      </c>
      <c r="K30" s="10">
        <f t="shared" si="5"/>
        <v>0</v>
      </c>
      <c r="L30" s="10">
        <v>0</v>
      </c>
      <c r="M30" s="1"/>
      <c r="N30" s="10">
        <f t="shared" si="6"/>
        <v>900</v>
      </c>
      <c r="O30" s="10">
        <f t="shared" si="6"/>
        <v>54</v>
      </c>
      <c r="P30" s="63">
        <f t="shared" si="6"/>
        <v>954</v>
      </c>
    </row>
    <row r="31" spans="2:17" s="21" customFormat="1" x14ac:dyDescent="0.25">
      <c r="B31" s="1" t="s">
        <v>34</v>
      </c>
      <c r="C31" s="1"/>
      <c r="D31" s="1" t="s">
        <v>35</v>
      </c>
      <c r="E31" s="9" t="s">
        <v>36</v>
      </c>
      <c r="F31" s="10">
        <v>900</v>
      </c>
      <c r="G31" s="10">
        <v>54</v>
      </c>
      <c r="H31" s="10">
        <f t="shared" si="7"/>
        <v>954</v>
      </c>
      <c r="I31" s="1"/>
      <c r="J31" s="10">
        <f t="shared" si="4"/>
        <v>0</v>
      </c>
      <c r="K31" s="10">
        <f t="shared" si="5"/>
        <v>0</v>
      </c>
      <c r="L31" s="10">
        <v>0</v>
      </c>
      <c r="M31" s="1"/>
      <c r="N31" s="10">
        <f t="shared" si="6"/>
        <v>900</v>
      </c>
      <c r="O31" s="10">
        <f t="shared" si="6"/>
        <v>54</v>
      </c>
      <c r="P31" s="63">
        <f t="shared" si="6"/>
        <v>954</v>
      </c>
    </row>
    <row r="32" spans="2:17" s="21" customFormat="1" x14ac:dyDescent="0.25">
      <c r="B32" s="1" t="s">
        <v>37</v>
      </c>
      <c r="C32" s="1"/>
      <c r="D32" s="11" t="s">
        <v>38</v>
      </c>
      <c r="E32" s="9" t="s">
        <v>39</v>
      </c>
      <c r="F32" s="10">
        <v>240</v>
      </c>
      <c r="G32" s="10">
        <v>14.399999999999999</v>
      </c>
      <c r="H32" s="10">
        <f t="shared" si="7"/>
        <v>254.4</v>
      </c>
      <c r="I32" s="1"/>
      <c r="J32" s="10">
        <f t="shared" si="4"/>
        <v>0</v>
      </c>
      <c r="K32" s="10">
        <f t="shared" si="5"/>
        <v>0</v>
      </c>
      <c r="L32" s="10">
        <v>0</v>
      </c>
      <c r="M32" s="1"/>
      <c r="N32" s="10">
        <f t="shared" si="6"/>
        <v>240</v>
      </c>
      <c r="O32" s="10">
        <f t="shared" si="6"/>
        <v>14.399999999999999</v>
      </c>
      <c r="P32" s="63">
        <f t="shared" si="6"/>
        <v>254.4</v>
      </c>
    </row>
    <row r="33" spans="1:17" s="21" customFormat="1" x14ac:dyDescent="0.25">
      <c r="B33" s="1" t="s">
        <v>40</v>
      </c>
      <c r="C33" s="1"/>
      <c r="D33" s="11" t="s">
        <v>38</v>
      </c>
      <c r="E33" s="9" t="s">
        <v>41</v>
      </c>
      <c r="F33" s="10">
        <v>650</v>
      </c>
      <c r="G33" s="10">
        <v>39</v>
      </c>
      <c r="H33" s="10">
        <f t="shared" si="7"/>
        <v>689</v>
      </c>
      <c r="I33" s="1"/>
      <c r="J33" s="10">
        <f t="shared" si="4"/>
        <v>0</v>
      </c>
      <c r="K33" s="10">
        <f t="shared" si="5"/>
        <v>0</v>
      </c>
      <c r="L33" s="10">
        <v>0</v>
      </c>
      <c r="M33" s="1"/>
      <c r="N33" s="10">
        <f t="shared" si="6"/>
        <v>650</v>
      </c>
      <c r="O33" s="10">
        <f t="shared" si="6"/>
        <v>39</v>
      </c>
      <c r="P33" s="63">
        <f t="shared" si="6"/>
        <v>689</v>
      </c>
    </row>
    <row r="34" spans="1:17" s="21" customFormat="1" x14ac:dyDescent="0.25">
      <c r="B34" s="1"/>
      <c r="C34" s="1"/>
      <c r="D34" s="11" t="s">
        <v>38</v>
      </c>
      <c r="E34" s="9" t="s">
        <v>42</v>
      </c>
      <c r="F34" s="10">
        <v>300</v>
      </c>
      <c r="G34" s="10">
        <v>18</v>
      </c>
      <c r="H34" s="10">
        <f t="shared" si="7"/>
        <v>318</v>
      </c>
      <c r="I34" s="1"/>
      <c r="J34" s="10">
        <f t="shared" si="4"/>
        <v>0</v>
      </c>
      <c r="K34" s="10">
        <f t="shared" si="5"/>
        <v>0</v>
      </c>
      <c r="L34" s="10">
        <v>0</v>
      </c>
      <c r="M34" s="1"/>
      <c r="N34" s="10">
        <f t="shared" si="6"/>
        <v>300</v>
      </c>
      <c r="O34" s="10">
        <f t="shared" si="6"/>
        <v>18</v>
      </c>
      <c r="P34" s="63">
        <f t="shared" si="6"/>
        <v>318</v>
      </c>
    </row>
    <row r="35" spans="1:17" s="21" customFormat="1" x14ac:dyDescent="0.25">
      <c r="B35" s="1"/>
      <c r="C35" s="1"/>
      <c r="D35" s="11" t="s">
        <v>38</v>
      </c>
      <c r="E35" s="9" t="s">
        <v>43</v>
      </c>
      <c r="F35" s="10">
        <v>225</v>
      </c>
      <c r="G35" s="10">
        <v>13.5</v>
      </c>
      <c r="H35" s="10">
        <f t="shared" si="7"/>
        <v>238.5</v>
      </c>
      <c r="I35" s="1"/>
      <c r="J35" s="10">
        <f t="shared" si="4"/>
        <v>0</v>
      </c>
      <c r="K35" s="10">
        <f t="shared" si="5"/>
        <v>0</v>
      </c>
      <c r="L35" s="10">
        <v>0</v>
      </c>
      <c r="M35" s="1"/>
      <c r="N35" s="10">
        <f t="shared" si="6"/>
        <v>225</v>
      </c>
      <c r="O35" s="10">
        <f t="shared" si="6"/>
        <v>13.5</v>
      </c>
      <c r="P35" s="63">
        <f t="shared" si="6"/>
        <v>238.5</v>
      </c>
    </row>
    <row r="36" spans="1:17" x14ac:dyDescent="0.25">
      <c r="B36" s="1"/>
      <c r="C36" s="1"/>
      <c r="D36" s="11" t="s">
        <v>44</v>
      </c>
      <c r="E36" s="9" t="s">
        <v>45</v>
      </c>
      <c r="F36" s="10">
        <v>150</v>
      </c>
      <c r="G36" s="10">
        <v>9</v>
      </c>
      <c r="H36" s="10">
        <f>SUM(F36:G36)</f>
        <v>159</v>
      </c>
      <c r="I36" s="1"/>
      <c r="J36" s="10">
        <f t="shared" si="4"/>
        <v>0</v>
      </c>
      <c r="K36" s="10">
        <f t="shared" si="5"/>
        <v>0</v>
      </c>
      <c r="L36" s="10">
        <v>0</v>
      </c>
      <c r="M36" s="1"/>
      <c r="N36" s="10">
        <f t="shared" si="6"/>
        <v>150</v>
      </c>
      <c r="O36" s="10">
        <f t="shared" si="6"/>
        <v>9</v>
      </c>
      <c r="P36" s="63">
        <f t="shared" si="6"/>
        <v>159</v>
      </c>
    </row>
    <row r="37" spans="1:17" s="15" customFormat="1" ht="15.75" thickBot="1" x14ac:dyDescent="0.3">
      <c r="D37" s="16" t="s">
        <v>16</v>
      </c>
      <c r="E37" s="16"/>
      <c r="F37" s="22">
        <f t="shared" ref="F37:P37" si="8">SUM(F17:F36)</f>
        <v>8347.6415094339627</v>
      </c>
      <c r="G37" s="22">
        <f t="shared" si="8"/>
        <v>491.25849056603784</v>
      </c>
      <c r="H37" s="22">
        <f t="shared" si="8"/>
        <v>8838.9</v>
      </c>
      <c r="I37" s="22">
        <f t="shared" si="8"/>
        <v>0</v>
      </c>
      <c r="J37" s="22">
        <f t="shared" si="8"/>
        <v>159.43396226415095</v>
      </c>
      <c r="K37" s="22">
        <f t="shared" si="8"/>
        <v>0.56603773584905781</v>
      </c>
      <c r="L37" s="22">
        <f t="shared" si="8"/>
        <v>160</v>
      </c>
      <c r="M37" s="22">
        <f t="shared" si="8"/>
        <v>0</v>
      </c>
      <c r="N37" s="22">
        <f t="shared" si="8"/>
        <v>8188.2075471698117</v>
      </c>
      <c r="O37" s="22">
        <f t="shared" si="8"/>
        <v>490.69245283018881</v>
      </c>
      <c r="P37" s="22">
        <f t="shared" si="8"/>
        <v>8678.9</v>
      </c>
    </row>
    <row r="38" spans="1:17" ht="16.5" thickTop="1" thickBot="1" x14ac:dyDescent="0.3">
      <c r="J38" s="23"/>
      <c r="K38" s="23"/>
      <c r="L38" s="23"/>
    </row>
    <row r="39" spans="1:17" ht="16.5" hidden="1" thickTop="1" thickBot="1" x14ac:dyDescent="0.3">
      <c r="D39" s="24" t="s">
        <v>12</v>
      </c>
      <c r="E39" s="25"/>
      <c r="F39" s="26">
        <f>F14+F37</f>
        <v>18147.641509433961</v>
      </c>
      <c r="G39" s="26">
        <f>G14+G37</f>
        <v>1079.2584905660378</v>
      </c>
      <c r="H39" s="26">
        <f>SUM(F39:G39)</f>
        <v>19226.899999999998</v>
      </c>
      <c r="I39" s="27"/>
      <c r="J39" s="26">
        <f>J14+J37</f>
        <v>159.43396226415095</v>
      </c>
      <c r="K39" s="26">
        <f>K14+K37</f>
        <v>0.56603773584905781</v>
      </c>
      <c r="L39" s="26">
        <f>SUM(J39:K39)</f>
        <v>160</v>
      </c>
      <c r="M39" s="28"/>
      <c r="N39" s="29">
        <f>N14+N37</f>
        <v>17988.207547169812</v>
      </c>
      <c r="O39" s="29">
        <f>O14+O37</f>
        <v>1078.6924528301888</v>
      </c>
      <c r="P39" s="29">
        <f>P14+P37</f>
        <v>19066.900000000001</v>
      </c>
    </row>
    <row r="40" spans="1:17" ht="15.75" customHeight="1" thickTop="1" x14ac:dyDescent="0.25"/>
    <row r="41" spans="1:17" x14ac:dyDescent="0.25">
      <c r="D41" s="70" t="s">
        <v>46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</row>
    <row r="42" spans="1:17" x14ac:dyDescent="0.25">
      <c r="D42" t="s">
        <v>3</v>
      </c>
    </row>
    <row r="43" spans="1:17" x14ac:dyDescent="0.25">
      <c r="B43" s="3" t="s">
        <v>4</v>
      </c>
      <c r="C43" s="3"/>
      <c r="F43" s="67" t="s">
        <v>6</v>
      </c>
      <c r="G43" s="67"/>
      <c r="H43" s="67"/>
      <c r="J43" s="68" t="s">
        <v>7</v>
      </c>
      <c r="K43" s="68"/>
      <c r="L43" s="68"/>
      <c r="N43" s="69" t="s">
        <v>8</v>
      </c>
      <c r="O43" s="69"/>
      <c r="P43" s="69"/>
    </row>
    <row r="44" spans="1:17" x14ac:dyDescent="0.25">
      <c r="B44" s="5" t="s">
        <v>9</v>
      </c>
      <c r="C44" s="5"/>
      <c r="F44" s="6" t="s">
        <v>10</v>
      </c>
      <c r="G44" s="6" t="s">
        <v>11</v>
      </c>
      <c r="H44" s="6" t="s">
        <v>12</v>
      </c>
      <c r="J44" s="6" t="s">
        <v>10</v>
      </c>
      <c r="K44" s="6" t="s">
        <v>11</v>
      </c>
      <c r="L44" s="6" t="s">
        <v>12</v>
      </c>
      <c r="N44" s="6" t="s">
        <v>10</v>
      </c>
      <c r="O44" s="6" t="s">
        <v>11</v>
      </c>
      <c r="P44" s="6" t="s">
        <v>12</v>
      </c>
    </row>
    <row r="45" spans="1:17" x14ac:dyDescent="0.25">
      <c r="A45" s="8">
        <v>623</v>
      </c>
      <c r="B45" t="s">
        <v>13</v>
      </c>
      <c r="D45" t="s">
        <v>47</v>
      </c>
      <c r="E45" s="9">
        <v>282</v>
      </c>
      <c r="F45" s="8">
        <v>300</v>
      </c>
      <c r="G45" s="8">
        <v>18</v>
      </c>
      <c r="H45" s="8">
        <v>318</v>
      </c>
      <c r="I45" s="30"/>
      <c r="J45" s="10">
        <f t="shared" ref="J45" si="9">L45/1.06</f>
        <v>0</v>
      </c>
      <c r="K45" s="10">
        <f>L45-J45</f>
        <v>0</v>
      </c>
      <c r="L45" s="10">
        <v>0</v>
      </c>
      <c r="M45" s="30"/>
      <c r="N45" s="8">
        <f>F45-J45</f>
        <v>300</v>
      </c>
      <c r="O45" s="8">
        <f>G45-K45</f>
        <v>18</v>
      </c>
      <c r="P45" s="8">
        <f>H45-L45</f>
        <v>318</v>
      </c>
      <c r="Q45" t="s">
        <v>191</v>
      </c>
    </row>
    <row r="46" spans="1:17" s="15" customFormat="1" ht="15.75" thickBot="1" x14ac:dyDescent="0.3">
      <c r="D46" s="16" t="s">
        <v>16</v>
      </c>
      <c r="E46" s="16"/>
      <c r="F46" s="17">
        <f t="shared" ref="F46:P46" si="10">SUM(F45:F45)</f>
        <v>300</v>
      </c>
      <c r="G46" s="17">
        <f t="shared" si="10"/>
        <v>18</v>
      </c>
      <c r="H46" s="17">
        <f t="shared" si="10"/>
        <v>318</v>
      </c>
      <c r="I46" s="17">
        <f t="shared" si="10"/>
        <v>0</v>
      </c>
      <c r="J46" s="17">
        <f t="shared" si="10"/>
        <v>0</v>
      </c>
      <c r="K46" s="17">
        <f t="shared" si="10"/>
        <v>0</v>
      </c>
      <c r="L46" s="17">
        <f t="shared" si="10"/>
        <v>0</v>
      </c>
      <c r="M46" s="17">
        <f t="shared" si="10"/>
        <v>0</v>
      </c>
      <c r="N46" s="17">
        <f t="shared" si="10"/>
        <v>300</v>
      </c>
      <c r="O46" s="17">
        <f t="shared" si="10"/>
        <v>18</v>
      </c>
      <c r="P46" s="17">
        <f t="shared" si="10"/>
        <v>318</v>
      </c>
    </row>
    <row r="47" spans="1:17" ht="15.75" thickTop="1" x14ac:dyDescent="0.25">
      <c r="D47" s="31"/>
    </row>
    <row r="48" spans="1:17" x14ac:dyDescent="0.25">
      <c r="B48" s="3" t="s">
        <v>17</v>
      </c>
      <c r="C48" s="3"/>
      <c r="D48" s="31"/>
      <c r="E48" s="32"/>
      <c r="F48" s="8"/>
      <c r="G48" s="8"/>
      <c r="H48" s="8"/>
      <c r="J48" s="33"/>
      <c r="K48" s="33"/>
      <c r="L48" s="34"/>
      <c r="N48" s="8"/>
      <c r="O48" s="8"/>
      <c r="P48" s="8"/>
    </row>
    <row r="49" spans="2:16" x14ac:dyDescent="0.25">
      <c r="B49" t="s">
        <v>18</v>
      </c>
      <c r="D49" s="31"/>
      <c r="E49" s="32"/>
      <c r="F49" s="8"/>
      <c r="G49" s="8"/>
      <c r="H49" s="8"/>
      <c r="J49" s="19"/>
      <c r="K49" s="19"/>
      <c r="L49" s="10"/>
      <c r="N49" s="8"/>
      <c r="O49" s="10"/>
      <c r="P49" s="8"/>
    </row>
    <row r="50" spans="2:16" x14ac:dyDescent="0.25">
      <c r="B50" t="s">
        <v>19</v>
      </c>
      <c r="D50" s="31" t="s">
        <v>48</v>
      </c>
      <c r="E50" s="32" t="s">
        <v>49</v>
      </c>
      <c r="F50" s="8">
        <v>49.056603773584925</v>
      </c>
      <c r="G50" s="8">
        <v>2.943396226415075</v>
      </c>
      <c r="H50" s="8">
        <v>52</v>
      </c>
      <c r="J50" s="10">
        <f t="shared" ref="J50:J79" si="11">L50/1.06</f>
        <v>0</v>
      </c>
      <c r="K50" s="35">
        <f>L50-J50</f>
        <v>0</v>
      </c>
      <c r="L50" s="34">
        <v>0</v>
      </c>
      <c r="N50" s="8">
        <f t="shared" ref="N50:P50" si="12">F50-J50</f>
        <v>49.056603773584925</v>
      </c>
      <c r="O50" s="8">
        <f t="shared" si="12"/>
        <v>2.943396226415075</v>
      </c>
      <c r="P50" s="63">
        <f t="shared" si="12"/>
        <v>52</v>
      </c>
    </row>
    <row r="51" spans="2:16" x14ac:dyDescent="0.25">
      <c r="D51" s="11" t="s">
        <v>50</v>
      </c>
      <c r="E51" s="32" t="s">
        <v>51</v>
      </c>
      <c r="F51" s="8">
        <v>900</v>
      </c>
      <c r="G51" s="8">
        <v>54</v>
      </c>
      <c r="H51" s="8">
        <f t="shared" ref="H51:H79" si="13">SUM(F51:G51)</f>
        <v>954</v>
      </c>
      <c r="J51" s="10">
        <f t="shared" si="11"/>
        <v>0</v>
      </c>
      <c r="K51" s="35">
        <f t="shared" ref="K51:K79" si="14">L51-J51</f>
        <v>0</v>
      </c>
      <c r="L51" s="10">
        <v>0</v>
      </c>
      <c r="N51" s="8">
        <f t="shared" ref="N51:P79" si="15">F51-J51</f>
        <v>900</v>
      </c>
      <c r="O51" s="8">
        <f t="shared" si="15"/>
        <v>54</v>
      </c>
      <c r="P51" s="63">
        <f t="shared" si="15"/>
        <v>954</v>
      </c>
    </row>
    <row r="52" spans="2:16" x14ac:dyDescent="0.25">
      <c r="D52" s="11" t="s">
        <v>50</v>
      </c>
      <c r="E52" s="32" t="s">
        <v>52</v>
      </c>
      <c r="F52" s="8">
        <v>400</v>
      </c>
      <c r="G52" s="8">
        <v>15</v>
      </c>
      <c r="H52" s="8">
        <f t="shared" si="13"/>
        <v>415</v>
      </c>
      <c r="J52" s="10">
        <v>150</v>
      </c>
      <c r="K52" s="35">
        <v>0</v>
      </c>
      <c r="L52" s="10">
        <v>150</v>
      </c>
      <c r="N52" s="8">
        <f t="shared" si="15"/>
        <v>250</v>
      </c>
      <c r="O52" s="8">
        <f t="shared" si="15"/>
        <v>15</v>
      </c>
      <c r="P52" s="63">
        <f t="shared" si="15"/>
        <v>265</v>
      </c>
    </row>
    <row r="53" spans="2:16" x14ac:dyDescent="0.25">
      <c r="D53" s="11" t="s">
        <v>50</v>
      </c>
      <c r="E53" s="32" t="s">
        <v>53</v>
      </c>
      <c r="F53" s="8">
        <v>900</v>
      </c>
      <c r="G53" s="8">
        <v>54</v>
      </c>
      <c r="H53" s="8">
        <f t="shared" si="13"/>
        <v>954</v>
      </c>
      <c r="J53" s="10">
        <f t="shared" si="11"/>
        <v>0</v>
      </c>
      <c r="K53" s="35">
        <f t="shared" si="14"/>
        <v>0</v>
      </c>
      <c r="L53" s="10">
        <v>0</v>
      </c>
      <c r="N53" s="8">
        <f t="shared" si="15"/>
        <v>900</v>
      </c>
      <c r="O53" s="8">
        <f t="shared" si="15"/>
        <v>54</v>
      </c>
      <c r="P53" s="63">
        <f t="shared" si="15"/>
        <v>954</v>
      </c>
    </row>
    <row r="54" spans="2:16" x14ac:dyDescent="0.25">
      <c r="D54" s="11" t="s">
        <v>58</v>
      </c>
      <c r="E54" s="32" t="s">
        <v>59</v>
      </c>
      <c r="F54" s="8">
        <v>400</v>
      </c>
      <c r="G54" s="8">
        <v>15</v>
      </c>
      <c r="H54" s="8">
        <f t="shared" si="13"/>
        <v>415</v>
      </c>
      <c r="J54" s="10">
        <v>150</v>
      </c>
      <c r="K54" s="35">
        <v>0</v>
      </c>
      <c r="L54" s="10">
        <v>150</v>
      </c>
      <c r="N54" s="8">
        <f t="shared" si="15"/>
        <v>250</v>
      </c>
      <c r="O54" s="8">
        <f t="shared" si="15"/>
        <v>15</v>
      </c>
      <c r="P54" s="63">
        <f t="shared" si="15"/>
        <v>265</v>
      </c>
    </row>
    <row r="55" spans="2:16" x14ac:dyDescent="0.25">
      <c r="D55" s="11" t="s">
        <v>58</v>
      </c>
      <c r="E55" s="32" t="s">
        <v>60</v>
      </c>
      <c r="F55" s="8">
        <v>100</v>
      </c>
      <c r="G55" s="8">
        <v>6</v>
      </c>
      <c r="H55" s="8">
        <f t="shared" si="13"/>
        <v>106</v>
      </c>
      <c r="J55" s="10">
        <f t="shared" si="11"/>
        <v>0</v>
      </c>
      <c r="K55" s="35">
        <f t="shared" si="14"/>
        <v>0</v>
      </c>
      <c r="L55" s="10">
        <v>0</v>
      </c>
      <c r="N55" s="8">
        <f t="shared" si="15"/>
        <v>100</v>
      </c>
      <c r="O55" s="8">
        <f t="shared" si="15"/>
        <v>6</v>
      </c>
      <c r="P55" s="63">
        <f t="shared" si="15"/>
        <v>106</v>
      </c>
    </row>
    <row r="56" spans="2:16" x14ac:dyDescent="0.25">
      <c r="D56" s="11" t="s">
        <v>58</v>
      </c>
      <c r="E56" s="32" t="s">
        <v>61</v>
      </c>
      <c r="F56" s="8">
        <v>100</v>
      </c>
      <c r="G56" s="8">
        <v>6</v>
      </c>
      <c r="H56" s="8">
        <f t="shared" si="13"/>
        <v>106</v>
      </c>
      <c r="J56" s="10">
        <f t="shared" si="11"/>
        <v>0</v>
      </c>
      <c r="K56" s="35">
        <f t="shared" si="14"/>
        <v>0</v>
      </c>
      <c r="L56" s="10">
        <v>0</v>
      </c>
      <c r="N56" s="8">
        <f t="shared" si="15"/>
        <v>100</v>
      </c>
      <c r="O56" s="8">
        <f t="shared" si="15"/>
        <v>6</v>
      </c>
      <c r="P56" s="63">
        <f t="shared" si="15"/>
        <v>106</v>
      </c>
    </row>
    <row r="57" spans="2:16" x14ac:dyDescent="0.25">
      <c r="D57" s="11" t="s">
        <v>62</v>
      </c>
      <c r="E57" s="32" t="s">
        <v>63</v>
      </c>
      <c r="F57" s="8">
        <v>900</v>
      </c>
      <c r="G57" s="8">
        <v>54</v>
      </c>
      <c r="H57" s="8">
        <f t="shared" si="13"/>
        <v>954</v>
      </c>
      <c r="J57" s="10">
        <f t="shared" si="11"/>
        <v>0</v>
      </c>
      <c r="K57" s="35">
        <f t="shared" si="14"/>
        <v>0</v>
      </c>
      <c r="L57" s="10">
        <v>0</v>
      </c>
      <c r="N57" s="8">
        <f t="shared" si="15"/>
        <v>900</v>
      </c>
      <c r="O57" s="8">
        <f t="shared" si="15"/>
        <v>54</v>
      </c>
      <c r="P57" s="63">
        <f t="shared" si="15"/>
        <v>954</v>
      </c>
    </row>
    <row r="58" spans="2:16" x14ac:dyDescent="0.25">
      <c r="D58" s="11" t="s">
        <v>62</v>
      </c>
      <c r="E58" s="32" t="s">
        <v>64</v>
      </c>
      <c r="F58" s="8">
        <v>400</v>
      </c>
      <c r="G58" s="8">
        <v>15</v>
      </c>
      <c r="H58" s="8">
        <f t="shared" si="13"/>
        <v>415</v>
      </c>
      <c r="J58" s="10">
        <v>150</v>
      </c>
      <c r="K58" s="35">
        <v>0</v>
      </c>
      <c r="L58" s="10">
        <v>150</v>
      </c>
      <c r="N58" s="8">
        <f t="shared" si="15"/>
        <v>250</v>
      </c>
      <c r="O58" s="8">
        <f t="shared" si="15"/>
        <v>15</v>
      </c>
      <c r="P58" s="63">
        <f t="shared" si="15"/>
        <v>265</v>
      </c>
    </row>
    <row r="59" spans="2:16" x14ac:dyDescent="0.25">
      <c r="D59" s="11" t="s">
        <v>62</v>
      </c>
      <c r="E59" s="32" t="s">
        <v>65</v>
      </c>
      <c r="F59" s="8">
        <v>900</v>
      </c>
      <c r="G59" s="8">
        <v>54</v>
      </c>
      <c r="H59" s="8">
        <f t="shared" si="13"/>
        <v>954</v>
      </c>
      <c r="J59" s="10">
        <f t="shared" si="11"/>
        <v>0</v>
      </c>
      <c r="K59" s="35">
        <f t="shared" si="14"/>
        <v>0</v>
      </c>
      <c r="L59" s="10">
        <v>0</v>
      </c>
      <c r="N59" s="8">
        <f t="shared" si="15"/>
        <v>900</v>
      </c>
      <c r="O59" s="8">
        <f t="shared" si="15"/>
        <v>54</v>
      </c>
      <c r="P59" s="63">
        <f t="shared" si="15"/>
        <v>954</v>
      </c>
    </row>
    <row r="60" spans="2:16" x14ac:dyDescent="0.25">
      <c r="D60" s="11" t="s">
        <v>62</v>
      </c>
      <c r="E60" s="32" t="s">
        <v>66</v>
      </c>
      <c r="F60" s="8">
        <v>900</v>
      </c>
      <c r="G60" s="8">
        <v>54</v>
      </c>
      <c r="H60" s="8">
        <f t="shared" si="13"/>
        <v>954</v>
      </c>
      <c r="J60" s="10">
        <f t="shared" si="11"/>
        <v>0</v>
      </c>
      <c r="K60" s="35">
        <f t="shared" si="14"/>
        <v>0</v>
      </c>
      <c r="L60" s="10">
        <v>0</v>
      </c>
      <c r="N60" s="8">
        <f t="shared" si="15"/>
        <v>900</v>
      </c>
      <c r="O60" s="8">
        <f t="shared" si="15"/>
        <v>54</v>
      </c>
      <c r="P60" s="63">
        <f t="shared" si="15"/>
        <v>954</v>
      </c>
    </row>
    <row r="61" spans="2:16" x14ac:dyDescent="0.25">
      <c r="D61" s="11" t="s">
        <v>67</v>
      </c>
      <c r="E61" s="32" t="s">
        <v>68</v>
      </c>
      <c r="F61" s="8">
        <v>400</v>
      </c>
      <c r="G61" s="8">
        <v>15</v>
      </c>
      <c r="H61" s="8">
        <f t="shared" si="13"/>
        <v>415</v>
      </c>
      <c r="J61" s="10">
        <v>150</v>
      </c>
      <c r="K61" s="35">
        <v>0</v>
      </c>
      <c r="L61" s="10">
        <v>150</v>
      </c>
      <c r="N61" s="8">
        <f t="shared" si="15"/>
        <v>250</v>
      </c>
      <c r="O61" s="8">
        <f t="shared" si="15"/>
        <v>15</v>
      </c>
      <c r="P61" s="63">
        <f t="shared" si="15"/>
        <v>265</v>
      </c>
    </row>
    <row r="62" spans="2:16" x14ac:dyDescent="0.25">
      <c r="D62" s="11" t="s">
        <v>48</v>
      </c>
      <c r="E62" s="32" t="s">
        <v>69</v>
      </c>
      <c r="F62" s="8">
        <v>400</v>
      </c>
      <c r="G62" s="8">
        <v>15</v>
      </c>
      <c r="H62" s="8">
        <f t="shared" si="13"/>
        <v>415</v>
      </c>
      <c r="J62" s="10">
        <v>150</v>
      </c>
      <c r="K62" s="35">
        <v>0</v>
      </c>
      <c r="L62" s="10">
        <v>150</v>
      </c>
      <c r="N62" s="8">
        <f t="shared" si="15"/>
        <v>250</v>
      </c>
      <c r="O62" s="8">
        <f t="shared" si="15"/>
        <v>15</v>
      </c>
      <c r="P62" s="63">
        <f t="shared" si="15"/>
        <v>265</v>
      </c>
    </row>
    <row r="63" spans="2:16" x14ac:dyDescent="0.25">
      <c r="D63" s="11" t="s">
        <v>48</v>
      </c>
      <c r="E63" s="32" t="s">
        <v>70</v>
      </c>
      <c r="F63" s="8">
        <v>900</v>
      </c>
      <c r="G63" s="8">
        <v>54</v>
      </c>
      <c r="H63" s="8">
        <f t="shared" si="13"/>
        <v>954</v>
      </c>
      <c r="J63" s="10">
        <f t="shared" si="11"/>
        <v>0</v>
      </c>
      <c r="K63" s="35">
        <f t="shared" si="14"/>
        <v>0</v>
      </c>
      <c r="L63" s="10">
        <v>0</v>
      </c>
      <c r="N63" s="8">
        <f t="shared" si="15"/>
        <v>900</v>
      </c>
      <c r="O63" s="8">
        <f t="shared" si="15"/>
        <v>54</v>
      </c>
      <c r="P63" s="63">
        <f t="shared" si="15"/>
        <v>954</v>
      </c>
    </row>
    <row r="64" spans="2:16" x14ac:dyDescent="0.25">
      <c r="D64" s="11" t="s">
        <v>71</v>
      </c>
      <c r="E64" s="32" t="s">
        <v>72</v>
      </c>
      <c r="F64" s="8">
        <v>900</v>
      </c>
      <c r="G64" s="8">
        <v>54</v>
      </c>
      <c r="H64" s="8">
        <f t="shared" si="13"/>
        <v>954</v>
      </c>
      <c r="J64" s="10">
        <f t="shared" si="11"/>
        <v>0</v>
      </c>
      <c r="K64" s="35">
        <f t="shared" si="14"/>
        <v>0</v>
      </c>
      <c r="L64" s="10">
        <v>0</v>
      </c>
      <c r="N64" s="8">
        <f t="shared" si="15"/>
        <v>900</v>
      </c>
      <c r="O64" s="8">
        <f t="shared" si="15"/>
        <v>54</v>
      </c>
      <c r="P64" s="63">
        <f t="shared" si="15"/>
        <v>954</v>
      </c>
    </row>
    <row r="65" spans="4:16" x14ac:dyDescent="0.25">
      <c r="D65" s="11" t="s">
        <v>73</v>
      </c>
      <c r="E65" s="32" t="s">
        <v>74</v>
      </c>
      <c r="F65" s="8">
        <v>900</v>
      </c>
      <c r="G65" s="8">
        <v>54</v>
      </c>
      <c r="H65" s="8">
        <f t="shared" si="13"/>
        <v>954</v>
      </c>
      <c r="J65" s="10">
        <f t="shared" si="11"/>
        <v>0</v>
      </c>
      <c r="K65" s="35">
        <f t="shared" si="14"/>
        <v>0</v>
      </c>
      <c r="L65" s="10">
        <v>0</v>
      </c>
      <c r="N65" s="8">
        <f t="shared" si="15"/>
        <v>900</v>
      </c>
      <c r="O65" s="8">
        <f t="shared" si="15"/>
        <v>54</v>
      </c>
      <c r="P65" s="63">
        <f t="shared" si="15"/>
        <v>954</v>
      </c>
    </row>
    <row r="66" spans="4:16" x14ac:dyDescent="0.25">
      <c r="D66" s="11" t="s">
        <v>75</v>
      </c>
      <c r="E66" s="32" t="s">
        <v>76</v>
      </c>
      <c r="F66" s="8">
        <v>900</v>
      </c>
      <c r="G66" s="8">
        <v>54</v>
      </c>
      <c r="H66" s="8">
        <f t="shared" si="13"/>
        <v>954</v>
      </c>
      <c r="J66" s="10">
        <f t="shared" si="11"/>
        <v>0</v>
      </c>
      <c r="K66" s="35">
        <f t="shared" si="14"/>
        <v>0</v>
      </c>
      <c r="L66" s="10">
        <v>0</v>
      </c>
      <c r="N66" s="8">
        <f t="shared" si="15"/>
        <v>900</v>
      </c>
      <c r="O66" s="8">
        <f t="shared" si="15"/>
        <v>54</v>
      </c>
      <c r="P66" s="63">
        <f t="shared" si="15"/>
        <v>954</v>
      </c>
    </row>
    <row r="67" spans="4:16" x14ac:dyDescent="0.25">
      <c r="D67" s="11" t="s">
        <v>75</v>
      </c>
      <c r="E67" s="32" t="s">
        <v>77</v>
      </c>
      <c r="F67" s="8">
        <v>450</v>
      </c>
      <c r="G67" s="8">
        <v>24</v>
      </c>
      <c r="H67" s="8">
        <f t="shared" si="13"/>
        <v>474</v>
      </c>
      <c r="J67" s="10">
        <v>50</v>
      </c>
      <c r="K67" s="35">
        <v>0</v>
      </c>
      <c r="L67" s="10">
        <v>50</v>
      </c>
      <c r="N67" s="8">
        <f t="shared" si="15"/>
        <v>400</v>
      </c>
      <c r="O67" s="8">
        <f t="shared" si="15"/>
        <v>24</v>
      </c>
      <c r="P67" s="63">
        <f t="shared" si="15"/>
        <v>424</v>
      </c>
    </row>
    <row r="68" spans="4:16" x14ac:dyDescent="0.25">
      <c r="D68" s="11" t="s">
        <v>78</v>
      </c>
      <c r="E68" s="32" t="s">
        <v>79</v>
      </c>
      <c r="F68" s="8">
        <v>900</v>
      </c>
      <c r="G68" s="8">
        <v>54</v>
      </c>
      <c r="H68" s="8">
        <f t="shared" si="13"/>
        <v>954</v>
      </c>
      <c r="J68" s="10">
        <f t="shared" si="11"/>
        <v>0</v>
      </c>
      <c r="K68" s="35">
        <f t="shared" si="14"/>
        <v>0</v>
      </c>
      <c r="L68" s="10">
        <v>0</v>
      </c>
      <c r="N68" s="8">
        <f t="shared" si="15"/>
        <v>900</v>
      </c>
      <c r="O68" s="8">
        <f t="shared" si="15"/>
        <v>54</v>
      </c>
      <c r="P68" s="63">
        <f t="shared" si="15"/>
        <v>954</v>
      </c>
    </row>
    <row r="69" spans="4:16" x14ac:dyDescent="0.25">
      <c r="D69" s="11" t="s">
        <v>78</v>
      </c>
      <c r="E69" s="32" t="s">
        <v>80</v>
      </c>
      <c r="F69" s="8">
        <v>400</v>
      </c>
      <c r="G69" s="8">
        <v>15</v>
      </c>
      <c r="H69" s="8">
        <f t="shared" si="13"/>
        <v>415</v>
      </c>
      <c r="J69" s="10">
        <v>150</v>
      </c>
      <c r="K69" s="35">
        <v>0</v>
      </c>
      <c r="L69" s="10">
        <v>150</v>
      </c>
      <c r="N69" s="8">
        <f t="shared" si="15"/>
        <v>250</v>
      </c>
      <c r="O69" s="8">
        <f t="shared" si="15"/>
        <v>15</v>
      </c>
      <c r="P69" s="63">
        <f t="shared" si="15"/>
        <v>265</v>
      </c>
    </row>
    <row r="70" spans="4:16" x14ac:dyDescent="0.25">
      <c r="D70" s="11" t="s">
        <v>78</v>
      </c>
      <c r="E70" s="32" t="s">
        <v>81</v>
      </c>
      <c r="F70" s="8">
        <v>900</v>
      </c>
      <c r="G70" s="8">
        <v>54</v>
      </c>
      <c r="H70" s="8">
        <f t="shared" si="13"/>
        <v>954</v>
      </c>
      <c r="J70" s="10">
        <f t="shared" si="11"/>
        <v>0</v>
      </c>
      <c r="K70" s="35">
        <f t="shared" si="14"/>
        <v>0</v>
      </c>
      <c r="L70" s="10">
        <v>0</v>
      </c>
      <c r="N70" s="8">
        <f t="shared" si="15"/>
        <v>900</v>
      </c>
      <c r="O70" s="8">
        <f t="shared" si="15"/>
        <v>54</v>
      </c>
      <c r="P70" s="63">
        <f t="shared" si="15"/>
        <v>954</v>
      </c>
    </row>
    <row r="71" spans="4:16" x14ac:dyDescent="0.25">
      <c r="D71" s="11" t="s">
        <v>82</v>
      </c>
      <c r="E71" s="32" t="s">
        <v>83</v>
      </c>
      <c r="F71" s="8">
        <v>900</v>
      </c>
      <c r="G71" s="8">
        <v>54</v>
      </c>
      <c r="H71" s="8">
        <f t="shared" si="13"/>
        <v>954</v>
      </c>
      <c r="J71" s="10">
        <f t="shared" si="11"/>
        <v>0</v>
      </c>
      <c r="K71" s="35">
        <f t="shared" si="14"/>
        <v>0</v>
      </c>
      <c r="L71" s="10">
        <v>0</v>
      </c>
      <c r="N71" s="8">
        <f t="shared" si="15"/>
        <v>900</v>
      </c>
      <c r="O71" s="8">
        <f t="shared" si="15"/>
        <v>54</v>
      </c>
      <c r="P71" s="63">
        <f t="shared" si="15"/>
        <v>954</v>
      </c>
    </row>
    <row r="72" spans="4:16" x14ac:dyDescent="0.25">
      <c r="D72" s="11" t="s">
        <v>84</v>
      </c>
      <c r="E72" s="32" t="s">
        <v>86</v>
      </c>
      <c r="F72" s="8">
        <v>117.45283018867929</v>
      </c>
      <c r="G72" s="8">
        <v>7.047169811320714</v>
      </c>
      <c r="H72" s="8">
        <v>124.5</v>
      </c>
      <c r="J72" s="10">
        <f t="shared" si="11"/>
        <v>0</v>
      </c>
      <c r="K72" s="35">
        <f t="shared" si="14"/>
        <v>0</v>
      </c>
      <c r="L72" s="10">
        <v>0</v>
      </c>
      <c r="N72" s="8">
        <f t="shared" si="15"/>
        <v>117.45283018867929</v>
      </c>
      <c r="O72" s="8">
        <f t="shared" si="15"/>
        <v>7.047169811320714</v>
      </c>
      <c r="P72" s="63">
        <f t="shared" si="15"/>
        <v>124.5</v>
      </c>
    </row>
    <row r="73" spans="4:16" x14ac:dyDescent="0.25">
      <c r="D73" s="11" t="s">
        <v>87</v>
      </c>
      <c r="E73" s="32" t="s">
        <v>88</v>
      </c>
      <c r="F73" s="8">
        <v>900</v>
      </c>
      <c r="G73" s="8">
        <v>54</v>
      </c>
      <c r="H73" s="8">
        <f t="shared" si="13"/>
        <v>954</v>
      </c>
      <c r="J73" s="10">
        <f t="shared" si="11"/>
        <v>0</v>
      </c>
      <c r="K73" s="35">
        <f t="shared" si="14"/>
        <v>0</v>
      </c>
      <c r="L73" s="10">
        <v>0</v>
      </c>
      <c r="N73" s="8">
        <f t="shared" si="15"/>
        <v>900</v>
      </c>
      <c r="O73" s="8">
        <f t="shared" si="15"/>
        <v>54</v>
      </c>
      <c r="P73" s="63">
        <f t="shared" si="15"/>
        <v>954</v>
      </c>
    </row>
    <row r="74" spans="4:16" x14ac:dyDescent="0.25">
      <c r="D74" s="11" t="s">
        <v>87</v>
      </c>
      <c r="E74" s="32" t="s">
        <v>89</v>
      </c>
      <c r="F74" s="8">
        <v>400</v>
      </c>
      <c r="G74" s="8">
        <v>15</v>
      </c>
      <c r="H74" s="8">
        <f t="shared" si="13"/>
        <v>415</v>
      </c>
      <c r="J74" s="10">
        <v>150</v>
      </c>
      <c r="K74" s="35">
        <v>0</v>
      </c>
      <c r="L74" s="10">
        <v>150</v>
      </c>
      <c r="N74" s="8">
        <f t="shared" si="15"/>
        <v>250</v>
      </c>
      <c r="O74" s="8">
        <f t="shared" si="15"/>
        <v>15</v>
      </c>
      <c r="P74" s="63">
        <f t="shared" si="15"/>
        <v>265</v>
      </c>
    </row>
    <row r="75" spans="4:16" x14ac:dyDescent="0.25">
      <c r="D75" s="11" t="s">
        <v>90</v>
      </c>
      <c r="E75" s="32" t="s">
        <v>91</v>
      </c>
      <c r="F75" s="8">
        <v>900</v>
      </c>
      <c r="G75" s="8">
        <v>54</v>
      </c>
      <c r="H75" s="8">
        <f t="shared" si="13"/>
        <v>954</v>
      </c>
      <c r="J75" s="10">
        <f t="shared" si="11"/>
        <v>0</v>
      </c>
      <c r="K75" s="35">
        <f t="shared" si="14"/>
        <v>0</v>
      </c>
      <c r="L75" s="10">
        <v>0</v>
      </c>
      <c r="N75" s="8">
        <f t="shared" si="15"/>
        <v>900</v>
      </c>
      <c r="O75" s="8">
        <f t="shared" si="15"/>
        <v>54</v>
      </c>
      <c r="P75" s="63">
        <f t="shared" si="15"/>
        <v>954</v>
      </c>
    </row>
    <row r="76" spans="4:16" x14ac:dyDescent="0.25">
      <c r="D76" s="11" t="s">
        <v>92</v>
      </c>
      <c r="E76" s="32" t="s">
        <v>93</v>
      </c>
      <c r="F76" s="8">
        <v>900</v>
      </c>
      <c r="G76" s="8">
        <v>54</v>
      </c>
      <c r="H76" s="8">
        <f t="shared" si="13"/>
        <v>954</v>
      </c>
      <c r="J76" s="10">
        <f t="shared" si="11"/>
        <v>0</v>
      </c>
      <c r="K76" s="35">
        <f t="shared" si="14"/>
        <v>0</v>
      </c>
      <c r="L76" s="10">
        <v>0</v>
      </c>
      <c r="N76" s="8">
        <f t="shared" si="15"/>
        <v>900</v>
      </c>
      <c r="O76" s="8">
        <f t="shared" si="15"/>
        <v>54</v>
      </c>
      <c r="P76" s="63">
        <f t="shared" si="15"/>
        <v>954</v>
      </c>
    </row>
    <row r="77" spans="4:16" x14ac:dyDescent="0.25">
      <c r="D77" s="11" t="s">
        <v>92</v>
      </c>
      <c r="E77" s="32" t="s">
        <v>94</v>
      </c>
      <c r="F77" s="8">
        <v>400</v>
      </c>
      <c r="G77" s="8">
        <v>15</v>
      </c>
      <c r="H77" s="8">
        <f t="shared" si="13"/>
        <v>415</v>
      </c>
      <c r="J77" s="10">
        <v>150</v>
      </c>
      <c r="K77" s="35">
        <v>0</v>
      </c>
      <c r="L77" s="10">
        <v>150</v>
      </c>
      <c r="N77" s="8">
        <f t="shared" si="15"/>
        <v>250</v>
      </c>
      <c r="O77" s="8">
        <f t="shared" si="15"/>
        <v>15</v>
      </c>
      <c r="P77" s="63">
        <f t="shared" si="15"/>
        <v>265</v>
      </c>
    </row>
    <row r="78" spans="4:16" x14ac:dyDescent="0.25">
      <c r="D78" s="11" t="s">
        <v>95</v>
      </c>
      <c r="E78" s="32" t="s">
        <v>96</v>
      </c>
      <c r="F78" s="8">
        <v>900</v>
      </c>
      <c r="G78" s="8">
        <v>54</v>
      </c>
      <c r="H78" s="8">
        <f t="shared" si="13"/>
        <v>954</v>
      </c>
      <c r="J78" s="10">
        <f t="shared" si="11"/>
        <v>0</v>
      </c>
      <c r="K78" s="35">
        <f t="shared" si="14"/>
        <v>0</v>
      </c>
      <c r="L78" s="10">
        <v>0</v>
      </c>
      <c r="N78" s="8">
        <f t="shared" si="15"/>
        <v>900</v>
      </c>
      <c r="O78" s="8">
        <f t="shared" si="15"/>
        <v>54</v>
      </c>
      <c r="P78" s="63">
        <f t="shared" si="15"/>
        <v>954</v>
      </c>
    </row>
    <row r="79" spans="4:16" x14ac:dyDescent="0.25">
      <c r="D79" s="11" t="s">
        <v>97</v>
      </c>
      <c r="E79" s="32" t="s">
        <v>98</v>
      </c>
      <c r="F79" s="8">
        <v>900</v>
      </c>
      <c r="G79" s="8">
        <v>54</v>
      </c>
      <c r="H79" s="8">
        <f t="shared" si="13"/>
        <v>954</v>
      </c>
      <c r="J79" s="10">
        <f t="shared" si="11"/>
        <v>0</v>
      </c>
      <c r="K79" s="35">
        <f t="shared" si="14"/>
        <v>0</v>
      </c>
      <c r="L79" s="10">
        <v>0</v>
      </c>
      <c r="N79" s="8">
        <f t="shared" si="15"/>
        <v>900</v>
      </c>
      <c r="O79" s="8">
        <f t="shared" si="15"/>
        <v>54</v>
      </c>
      <c r="P79" s="63">
        <f t="shared" si="15"/>
        <v>954</v>
      </c>
    </row>
    <row r="80" spans="4:16" s="15" customFormat="1" ht="15.75" thickBot="1" x14ac:dyDescent="0.3">
      <c r="D80" s="16" t="s">
        <v>16</v>
      </c>
      <c r="E80" s="16"/>
      <c r="F80" s="17">
        <f>SUM(F48:F79)</f>
        <v>19316.509433962263</v>
      </c>
      <c r="G80" s="17">
        <f>SUM(G48:G79)</f>
        <v>1083.9905660377358</v>
      </c>
      <c r="H80" s="17">
        <f>SUM(H48:H79)</f>
        <v>20400.5</v>
      </c>
      <c r="I80" s="17">
        <f>SUM(I48:I79)</f>
        <v>0</v>
      </c>
      <c r="J80" s="17">
        <f>SUM(J48:J79)</f>
        <v>1250</v>
      </c>
      <c r="K80" s="17">
        <f>SUM(K48:K79)</f>
        <v>0</v>
      </c>
      <c r="L80" s="17">
        <f>SUM(L48:L79)</f>
        <v>1250</v>
      </c>
      <c r="M80" s="17">
        <f>SUM(M48:M79)</f>
        <v>0</v>
      </c>
      <c r="N80" s="17">
        <f>SUM(N48:N79)</f>
        <v>18066.509433962263</v>
      </c>
      <c r="O80" s="17">
        <f>SUM(O48:O79)</f>
        <v>1083.9905660377358</v>
      </c>
      <c r="P80" s="17">
        <f>SUM(P48:P79)</f>
        <v>19150.5</v>
      </c>
    </row>
    <row r="81" spans="2:16" ht="15.75" thickTop="1" x14ac:dyDescent="0.25">
      <c r="N81" s="36"/>
      <c r="O81" s="36"/>
      <c r="P81" s="36"/>
    </row>
    <row r="82" spans="2:16" s="15" customFormat="1" ht="15.75" hidden="1" thickBot="1" x14ac:dyDescent="0.3">
      <c r="D82" s="37" t="s">
        <v>12</v>
      </c>
      <c r="E82" s="38"/>
      <c r="F82" s="39">
        <f>F46+F80</f>
        <v>19616.509433962263</v>
      </c>
      <c r="G82" s="39">
        <f>G46+G80</f>
        <v>1101.9905660377358</v>
      </c>
      <c r="H82" s="39">
        <f>H46+H80</f>
        <v>20718.5</v>
      </c>
      <c r="I82" s="40"/>
      <c r="J82" s="39">
        <f>J46+J80</f>
        <v>1250</v>
      </c>
      <c r="K82" s="39">
        <f>K46+K80</f>
        <v>0</v>
      </c>
      <c r="L82" s="39">
        <f>SUM(J82:K82)</f>
        <v>1250</v>
      </c>
      <c r="M82" s="41"/>
      <c r="N82" s="42"/>
      <c r="O82" s="17">
        <f>G82-K82</f>
        <v>1101.9905660377358</v>
      </c>
      <c r="P82" s="17">
        <f>P46+P80</f>
        <v>19468.5</v>
      </c>
    </row>
    <row r="83" spans="2:16" x14ac:dyDescent="0.25">
      <c r="B83" s="3" t="s">
        <v>99</v>
      </c>
      <c r="C83" s="3"/>
      <c r="D83" s="43"/>
      <c r="E83" s="43"/>
      <c r="F83" s="44"/>
      <c r="G83" s="44"/>
      <c r="H83" s="44"/>
      <c r="I83" s="45"/>
      <c r="J83" s="44"/>
      <c r="K83" s="44"/>
      <c r="L83" s="44"/>
      <c r="M83" s="45"/>
      <c r="N83" s="12"/>
      <c r="O83" s="12"/>
      <c r="P83" s="12"/>
    </row>
    <row r="84" spans="2:16" x14ac:dyDescent="0.25">
      <c r="B84">
        <v>2017</v>
      </c>
      <c r="D84" t="s">
        <v>100</v>
      </c>
      <c r="E84" s="32" t="s">
        <v>101</v>
      </c>
      <c r="F84" s="46">
        <v>221.69811320754718</v>
      </c>
      <c r="G84" s="46">
        <v>13.301886792452819</v>
      </c>
      <c r="H84" s="46">
        <v>235</v>
      </c>
      <c r="I84" s="45"/>
      <c r="J84" s="19">
        <f>L84/1.06</f>
        <v>0</v>
      </c>
      <c r="K84" s="19">
        <f>L84-J84</f>
        <v>0</v>
      </c>
      <c r="L84" s="46">
        <v>0</v>
      </c>
      <c r="M84" s="45"/>
      <c r="N84" s="19">
        <f>F84-J84</f>
        <v>221.69811320754718</v>
      </c>
      <c r="O84" s="19">
        <f>G84-K84</f>
        <v>13.301886792452819</v>
      </c>
      <c r="P84" s="73">
        <f>H84-L84</f>
        <v>235</v>
      </c>
    </row>
    <row r="85" spans="2:16" x14ac:dyDescent="0.25">
      <c r="B85" t="s">
        <v>102</v>
      </c>
      <c r="D85" t="s">
        <v>103</v>
      </c>
      <c r="E85" s="32" t="s">
        <v>104</v>
      </c>
      <c r="F85" s="46">
        <v>2103.7735849056603</v>
      </c>
      <c r="G85" s="46">
        <v>126.2264150943397</v>
      </c>
      <c r="H85" s="46">
        <v>2230</v>
      </c>
      <c r="I85" s="45"/>
      <c r="J85" s="19">
        <f t="shared" ref="J85:J94" si="16">L85/1.06</f>
        <v>2103.7735849056603</v>
      </c>
      <c r="K85" s="19">
        <f t="shared" ref="K85:K94" si="17">L85-J85</f>
        <v>126.2264150943397</v>
      </c>
      <c r="L85" s="46">
        <v>2230</v>
      </c>
      <c r="M85" s="45"/>
      <c r="N85" s="19">
        <f t="shared" ref="N85:P94" si="18">F85-J85</f>
        <v>0</v>
      </c>
      <c r="O85" s="19">
        <f t="shared" si="18"/>
        <v>0</v>
      </c>
      <c r="P85" s="19">
        <f t="shared" si="18"/>
        <v>0</v>
      </c>
    </row>
    <row r="86" spans="2:16" x14ac:dyDescent="0.25">
      <c r="B86" t="s">
        <v>105</v>
      </c>
      <c r="D86" t="s">
        <v>106</v>
      </c>
      <c r="E86" s="32" t="s">
        <v>107</v>
      </c>
      <c r="F86" s="46">
        <f>H86/1.06</f>
        <v>1500</v>
      </c>
      <c r="G86" s="46">
        <f t="shared" ref="G86:G94" si="19">H86-F86</f>
        <v>90</v>
      </c>
      <c r="H86" s="46">
        <v>1590</v>
      </c>
      <c r="I86" s="45"/>
      <c r="J86" s="19">
        <f t="shared" si="16"/>
        <v>1500</v>
      </c>
      <c r="K86" s="19">
        <f t="shared" si="17"/>
        <v>90</v>
      </c>
      <c r="L86" s="19">
        <v>1590</v>
      </c>
      <c r="M86" s="45"/>
      <c r="N86" s="19">
        <f t="shared" si="18"/>
        <v>0</v>
      </c>
      <c r="O86" s="19">
        <f t="shared" si="18"/>
        <v>0</v>
      </c>
      <c r="P86" s="19">
        <f t="shared" si="18"/>
        <v>0</v>
      </c>
    </row>
    <row r="87" spans="2:16" x14ac:dyDescent="0.25">
      <c r="B87" t="s">
        <v>108</v>
      </c>
      <c r="D87" t="s">
        <v>109</v>
      </c>
      <c r="E87" s="32" t="s">
        <v>110</v>
      </c>
      <c r="F87" s="46">
        <f t="shared" ref="F87:F94" si="20">H87/1.06</f>
        <v>3883.018867924528</v>
      </c>
      <c r="G87" s="46">
        <f t="shared" si="19"/>
        <v>232.98113207547203</v>
      </c>
      <c r="H87" s="46">
        <v>4116</v>
      </c>
      <c r="I87" s="45"/>
      <c r="J87" s="19">
        <f t="shared" si="16"/>
        <v>3883.018867924528</v>
      </c>
      <c r="K87" s="19">
        <f t="shared" si="17"/>
        <v>232.98113207547203</v>
      </c>
      <c r="L87" s="19">
        <v>4116</v>
      </c>
      <c r="M87" s="45"/>
      <c r="N87" s="19">
        <f t="shared" si="18"/>
        <v>0</v>
      </c>
      <c r="O87" s="19">
        <f t="shared" si="18"/>
        <v>0</v>
      </c>
      <c r="P87" s="19">
        <f t="shared" si="18"/>
        <v>0</v>
      </c>
    </row>
    <row r="88" spans="2:16" x14ac:dyDescent="0.25">
      <c r="D88" t="s">
        <v>100</v>
      </c>
      <c r="E88" s="32" t="s">
        <v>111</v>
      </c>
      <c r="F88" s="46">
        <f t="shared" si="20"/>
        <v>900</v>
      </c>
      <c r="G88" s="46">
        <f t="shared" si="19"/>
        <v>54</v>
      </c>
      <c r="H88" s="46">
        <v>954</v>
      </c>
      <c r="I88" s="45"/>
      <c r="J88" s="19">
        <f t="shared" si="16"/>
        <v>900</v>
      </c>
      <c r="K88" s="19">
        <f t="shared" si="17"/>
        <v>54</v>
      </c>
      <c r="L88" s="19">
        <v>954</v>
      </c>
      <c r="M88" s="45"/>
      <c r="N88" s="19">
        <f t="shared" si="18"/>
        <v>0</v>
      </c>
      <c r="O88" s="19">
        <f t="shared" si="18"/>
        <v>0</v>
      </c>
      <c r="P88" s="19">
        <f t="shared" si="18"/>
        <v>0</v>
      </c>
    </row>
    <row r="89" spans="2:16" x14ac:dyDescent="0.25">
      <c r="D89" t="s">
        <v>100</v>
      </c>
      <c r="E89" s="32" t="s">
        <v>112</v>
      </c>
      <c r="F89" s="46">
        <f t="shared" si="20"/>
        <v>200</v>
      </c>
      <c r="G89" s="46">
        <f t="shared" si="19"/>
        <v>12</v>
      </c>
      <c r="H89" s="46">
        <v>212</v>
      </c>
      <c r="I89" s="45"/>
      <c r="J89" s="19">
        <f t="shared" si="16"/>
        <v>200</v>
      </c>
      <c r="K89" s="19">
        <f t="shared" si="17"/>
        <v>12</v>
      </c>
      <c r="L89" s="19">
        <v>212</v>
      </c>
      <c r="M89" s="45"/>
      <c r="N89" s="19">
        <f t="shared" si="18"/>
        <v>0</v>
      </c>
      <c r="O89" s="19">
        <f t="shared" si="18"/>
        <v>0</v>
      </c>
      <c r="P89" s="19">
        <f t="shared" si="18"/>
        <v>0</v>
      </c>
    </row>
    <row r="90" spans="2:16" x14ac:dyDescent="0.25">
      <c r="D90" t="s">
        <v>113</v>
      </c>
      <c r="E90" s="32" t="s">
        <v>114</v>
      </c>
      <c r="F90" s="46">
        <f t="shared" si="20"/>
        <v>391.50943396226415</v>
      </c>
      <c r="G90" s="46">
        <f t="shared" si="19"/>
        <v>23.490566037735846</v>
      </c>
      <c r="H90" s="46">
        <v>415</v>
      </c>
      <c r="I90" s="45"/>
      <c r="J90" s="19">
        <f t="shared" si="16"/>
        <v>391.50943396226415</v>
      </c>
      <c r="K90" s="19">
        <f t="shared" si="17"/>
        <v>23.490566037735846</v>
      </c>
      <c r="L90" s="19">
        <v>415</v>
      </c>
      <c r="M90" s="45"/>
      <c r="N90" s="19">
        <f t="shared" si="18"/>
        <v>0</v>
      </c>
      <c r="O90" s="19">
        <f t="shared" si="18"/>
        <v>0</v>
      </c>
      <c r="P90" s="19">
        <f t="shared" si="18"/>
        <v>0</v>
      </c>
    </row>
    <row r="91" spans="2:16" x14ac:dyDescent="0.25">
      <c r="D91" t="s">
        <v>113</v>
      </c>
      <c r="E91" s="32" t="s">
        <v>115</v>
      </c>
      <c r="F91" s="46">
        <f t="shared" si="20"/>
        <v>500</v>
      </c>
      <c r="G91" s="46">
        <f t="shared" si="19"/>
        <v>30</v>
      </c>
      <c r="H91" s="46">
        <v>530</v>
      </c>
      <c r="I91" s="45"/>
      <c r="J91" s="19">
        <f t="shared" si="16"/>
        <v>500</v>
      </c>
      <c r="K91" s="19">
        <f t="shared" si="17"/>
        <v>30</v>
      </c>
      <c r="L91" s="19">
        <v>530</v>
      </c>
      <c r="M91" s="45"/>
      <c r="N91" s="19">
        <f t="shared" si="18"/>
        <v>0</v>
      </c>
      <c r="O91" s="19">
        <f t="shared" si="18"/>
        <v>0</v>
      </c>
      <c r="P91" s="19">
        <f t="shared" si="18"/>
        <v>0</v>
      </c>
    </row>
    <row r="92" spans="2:16" x14ac:dyDescent="0.25">
      <c r="D92" t="s">
        <v>113</v>
      </c>
      <c r="E92" s="32" t="s">
        <v>116</v>
      </c>
      <c r="F92" s="46">
        <f t="shared" si="20"/>
        <v>500</v>
      </c>
      <c r="G92" s="46">
        <f t="shared" si="19"/>
        <v>30</v>
      </c>
      <c r="H92" s="46">
        <v>530</v>
      </c>
      <c r="I92" s="45"/>
      <c r="J92" s="19">
        <f t="shared" si="16"/>
        <v>500</v>
      </c>
      <c r="K92" s="19">
        <f t="shared" si="17"/>
        <v>30</v>
      </c>
      <c r="L92" s="19">
        <v>530</v>
      </c>
      <c r="M92" s="45"/>
      <c r="N92" s="19">
        <f t="shared" si="18"/>
        <v>0</v>
      </c>
      <c r="O92" s="19">
        <f t="shared" si="18"/>
        <v>0</v>
      </c>
      <c r="P92" s="19">
        <f t="shared" si="18"/>
        <v>0</v>
      </c>
    </row>
    <row r="93" spans="2:16" x14ac:dyDescent="0.25">
      <c r="D93" t="s">
        <v>58</v>
      </c>
      <c r="E93" s="32" t="s">
        <v>117</v>
      </c>
      <c r="F93" s="46">
        <f t="shared" si="20"/>
        <v>900</v>
      </c>
      <c r="G93" s="46">
        <f t="shared" si="19"/>
        <v>54</v>
      </c>
      <c r="H93" s="46">
        <v>954</v>
      </c>
      <c r="I93" s="45"/>
      <c r="J93" s="19">
        <f t="shared" si="16"/>
        <v>0</v>
      </c>
      <c r="K93" s="19">
        <f t="shared" si="17"/>
        <v>0</v>
      </c>
      <c r="L93" s="19">
        <v>0</v>
      </c>
      <c r="M93" s="45"/>
      <c r="N93" s="19">
        <f t="shared" si="18"/>
        <v>900</v>
      </c>
      <c r="O93" s="19">
        <f t="shared" si="18"/>
        <v>54</v>
      </c>
      <c r="P93" s="73">
        <f t="shared" si="18"/>
        <v>954</v>
      </c>
    </row>
    <row r="94" spans="2:16" x14ac:dyDescent="0.25">
      <c r="D94" t="s">
        <v>118</v>
      </c>
      <c r="E94" s="32" t="s">
        <v>119</v>
      </c>
      <c r="F94" s="46">
        <f t="shared" si="20"/>
        <v>979.99999999999989</v>
      </c>
      <c r="G94" s="46">
        <f t="shared" si="19"/>
        <v>58.800000000000068</v>
      </c>
      <c r="H94" s="46">
        <v>1038.8</v>
      </c>
      <c r="I94" s="45"/>
      <c r="J94" s="19">
        <f t="shared" si="16"/>
        <v>0</v>
      </c>
      <c r="K94" s="19">
        <f t="shared" si="17"/>
        <v>0</v>
      </c>
      <c r="L94" s="19">
        <v>0</v>
      </c>
      <c r="M94" s="45"/>
      <c r="N94" s="19">
        <f t="shared" si="18"/>
        <v>979.99999999999989</v>
      </c>
      <c r="O94" s="19">
        <f t="shared" si="18"/>
        <v>58.800000000000068</v>
      </c>
      <c r="P94" s="73">
        <f t="shared" si="18"/>
        <v>1038.8</v>
      </c>
    </row>
    <row r="95" spans="2:16" s="15" customFormat="1" ht="15.75" thickBot="1" x14ac:dyDescent="0.3">
      <c r="D95" s="16" t="s">
        <v>16</v>
      </c>
      <c r="E95" s="38"/>
      <c r="F95" s="47">
        <f t="shared" ref="F95:P95" si="21">SUM(F84:F94)</f>
        <v>12080</v>
      </c>
      <c r="G95" s="47">
        <f t="shared" si="21"/>
        <v>724.80000000000052</v>
      </c>
      <c r="H95" s="47">
        <f t="shared" si="21"/>
        <v>12804.8</v>
      </c>
      <c r="I95" s="47">
        <f t="shared" si="21"/>
        <v>0</v>
      </c>
      <c r="J95" s="47">
        <f t="shared" si="21"/>
        <v>9978.3018867924529</v>
      </c>
      <c r="K95" s="47">
        <f t="shared" si="21"/>
        <v>598.69811320754752</v>
      </c>
      <c r="L95" s="47">
        <f t="shared" si="21"/>
        <v>10577</v>
      </c>
      <c r="M95" s="47">
        <f t="shared" si="21"/>
        <v>0</v>
      </c>
      <c r="N95" s="47">
        <f t="shared" si="21"/>
        <v>2101.6981132075471</v>
      </c>
      <c r="O95" s="47">
        <f t="shared" si="21"/>
        <v>126.10188679245289</v>
      </c>
      <c r="P95" s="47">
        <f t="shared" si="21"/>
        <v>2227.8000000000002</v>
      </c>
    </row>
    <row r="96" spans="2:16" ht="15.75" thickTop="1" x14ac:dyDescent="0.25">
      <c r="B96" s="3" t="s">
        <v>120</v>
      </c>
      <c r="D96" s="48"/>
      <c r="E96" s="48"/>
      <c r="F96" s="44"/>
      <c r="G96" s="44"/>
      <c r="H96" s="44"/>
      <c r="I96" s="45"/>
      <c r="J96" s="44"/>
      <c r="K96" s="44"/>
      <c r="L96" s="44"/>
      <c r="M96" s="45"/>
      <c r="N96" s="12"/>
      <c r="O96" s="12"/>
      <c r="P96" s="12"/>
    </row>
    <row r="97" spans="2:16" x14ac:dyDescent="0.25">
      <c r="B97" t="s">
        <v>122</v>
      </c>
      <c r="D97" t="s">
        <v>123</v>
      </c>
      <c r="E97" s="32">
        <v>1507</v>
      </c>
      <c r="F97" s="46">
        <v>9250</v>
      </c>
      <c r="G97" s="46">
        <f t="shared" ref="G97:G121" si="22">0.06*F97</f>
        <v>555</v>
      </c>
      <c r="H97" s="46">
        <f t="shared" ref="H97:H121" si="23">SUM(F97:G97)</f>
        <v>9805</v>
      </c>
      <c r="I97" s="45"/>
      <c r="J97" s="46">
        <f t="shared" ref="J97:J121" si="24">L97/1.06</f>
        <v>0</v>
      </c>
      <c r="K97" s="46">
        <f t="shared" ref="K97:K121" si="25">L97-J97</f>
        <v>0</v>
      </c>
      <c r="L97" s="46">
        <v>0</v>
      </c>
      <c r="M97" s="45"/>
      <c r="N97" s="19">
        <f t="shared" ref="N97:P121" si="26">F97-J97</f>
        <v>9250</v>
      </c>
      <c r="O97" s="19">
        <f t="shared" si="26"/>
        <v>555</v>
      </c>
      <c r="P97" s="73">
        <f t="shared" si="26"/>
        <v>9805</v>
      </c>
    </row>
    <row r="98" spans="2:16" x14ac:dyDescent="0.25">
      <c r="B98" t="s">
        <v>124</v>
      </c>
      <c r="D98" t="s">
        <v>125</v>
      </c>
      <c r="E98" s="32">
        <v>1482</v>
      </c>
      <c r="F98" s="46">
        <v>1100</v>
      </c>
      <c r="G98" s="46">
        <f t="shared" si="22"/>
        <v>66</v>
      </c>
      <c r="H98" s="46">
        <f t="shared" si="23"/>
        <v>1166</v>
      </c>
      <c r="I98" s="45"/>
      <c r="J98" s="46">
        <f t="shared" si="24"/>
        <v>1100</v>
      </c>
      <c r="K98" s="46">
        <f t="shared" si="25"/>
        <v>66</v>
      </c>
      <c r="L98" s="46">
        <v>1166</v>
      </c>
      <c r="M98" s="45"/>
      <c r="N98" s="19">
        <f t="shared" si="26"/>
        <v>0</v>
      </c>
      <c r="O98" s="19">
        <f t="shared" si="26"/>
        <v>0</v>
      </c>
      <c r="P98" s="19">
        <f t="shared" si="26"/>
        <v>0</v>
      </c>
    </row>
    <row r="99" spans="2:16" x14ac:dyDescent="0.25">
      <c r="D99" t="s">
        <v>23</v>
      </c>
      <c r="E99" s="32">
        <v>1406</v>
      </c>
      <c r="F99" s="46">
        <v>250</v>
      </c>
      <c r="G99" s="46">
        <f t="shared" si="22"/>
        <v>15</v>
      </c>
      <c r="H99" s="46">
        <f>SUM(F99:G99)+150</f>
        <v>415</v>
      </c>
      <c r="I99" s="45"/>
      <c r="J99" s="46">
        <v>0</v>
      </c>
      <c r="K99" s="46">
        <v>0</v>
      </c>
      <c r="L99" s="46">
        <v>150</v>
      </c>
      <c r="M99" s="45"/>
      <c r="N99" s="19">
        <f t="shared" si="26"/>
        <v>250</v>
      </c>
      <c r="O99" s="19">
        <f t="shared" si="26"/>
        <v>15</v>
      </c>
      <c r="P99" s="73">
        <f t="shared" si="26"/>
        <v>265</v>
      </c>
    </row>
    <row r="100" spans="2:16" x14ac:dyDescent="0.25">
      <c r="D100" t="s">
        <v>127</v>
      </c>
      <c r="E100" s="32">
        <v>1400</v>
      </c>
      <c r="F100" s="46">
        <v>100</v>
      </c>
      <c r="G100" s="46">
        <f t="shared" si="22"/>
        <v>6</v>
      </c>
      <c r="H100" s="46">
        <f>SUM(F100:G100)+38.9</f>
        <v>144.9</v>
      </c>
      <c r="I100" s="45"/>
      <c r="J100" s="46">
        <v>0</v>
      </c>
      <c r="K100" s="46">
        <v>0</v>
      </c>
      <c r="L100" s="46">
        <v>38.9</v>
      </c>
      <c r="M100" s="45"/>
      <c r="N100" s="19">
        <f t="shared" si="26"/>
        <v>100</v>
      </c>
      <c r="O100" s="19">
        <f t="shared" si="26"/>
        <v>6</v>
      </c>
      <c r="P100" s="73">
        <f t="shared" si="26"/>
        <v>106</v>
      </c>
    </row>
    <row r="101" spans="2:16" x14ac:dyDescent="0.25">
      <c r="D101" t="s">
        <v>128</v>
      </c>
      <c r="E101" s="32">
        <v>1397</v>
      </c>
      <c r="F101" s="46">
        <v>900</v>
      </c>
      <c r="G101" s="46">
        <f t="shared" si="22"/>
        <v>54</v>
      </c>
      <c r="H101" s="46">
        <f t="shared" si="23"/>
        <v>954</v>
      </c>
      <c r="I101" s="45"/>
      <c r="J101" s="46">
        <f t="shared" si="24"/>
        <v>0</v>
      </c>
      <c r="K101" s="46">
        <f t="shared" si="25"/>
        <v>0</v>
      </c>
      <c r="L101" s="46">
        <v>0</v>
      </c>
      <c r="M101" s="45"/>
      <c r="N101" s="19">
        <f t="shared" si="26"/>
        <v>900</v>
      </c>
      <c r="O101" s="19">
        <f t="shared" si="26"/>
        <v>54</v>
      </c>
      <c r="P101" s="73">
        <f t="shared" si="26"/>
        <v>954</v>
      </c>
    </row>
    <row r="102" spans="2:16" x14ac:dyDescent="0.25">
      <c r="D102" t="s">
        <v>129</v>
      </c>
      <c r="E102" s="32">
        <v>1395</v>
      </c>
      <c r="F102" s="46">
        <v>150</v>
      </c>
      <c r="G102" s="46">
        <f t="shared" si="22"/>
        <v>9</v>
      </c>
      <c r="H102" s="46">
        <f t="shared" si="23"/>
        <v>159</v>
      </c>
      <c r="I102" s="45"/>
      <c r="J102" s="46">
        <f t="shared" si="24"/>
        <v>0</v>
      </c>
      <c r="K102" s="46">
        <f t="shared" si="25"/>
        <v>0</v>
      </c>
      <c r="L102" s="46">
        <v>0</v>
      </c>
      <c r="M102" s="45"/>
      <c r="N102" s="19">
        <f t="shared" si="26"/>
        <v>150</v>
      </c>
      <c r="O102" s="19">
        <f t="shared" si="26"/>
        <v>9</v>
      </c>
      <c r="P102" s="73">
        <f t="shared" si="26"/>
        <v>159</v>
      </c>
    </row>
    <row r="103" spans="2:16" x14ac:dyDescent="0.25">
      <c r="D103" t="s">
        <v>129</v>
      </c>
      <c r="E103" s="32">
        <v>1394</v>
      </c>
      <c r="F103" s="46">
        <v>900</v>
      </c>
      <c r="G103" s="46">
        <f t="shared" si="22"/>
        <v>54</v>
      </c>
      <c r="H103" s="46">
        <f t="shared" si="23"/>
        <v>954</v>
      </c>
      <c r="I103" s="45"/>
      <c r="J103" s="46">
        <f t="shared" si="24"/>
        <v>0</v>
      </c>
      <c r="K103" s="46">
        <f t="shared" si="25"/>
        <v>0</v>
      </c>
      <c r="L103" s="46">
        <v>0</v>
      </c>
      <c r="M103" s="45"/>
      <c r="N103" s="19">
        <f t="shared" si="26"/>
        <v>900</v>
      </c>
      <c r="O103" s="19">
        <f t="shared" si="26"/>
        <v>54</v>
      </c>
      <c r="P103" s="73">
        <f t="shared" si="26"/>
        <v>954</v>
      </c>
    </row>
    <row r="104" spans="2:16" x14ac:dyDescent="0.25">
      <c r="D104" t="s">
        <v>129</v>
      </c>
      <c r="E104" s="32">
        <v>1393</v>
      </c>
      <c r="F104" s="46">
        <v>100</v>
      </c>
      <c r="G104" s="46">
        <f t="shared" si="22"/>
        <v>6</v>
      </c>
      <c r="H104" s="46">
        <f t="shared" si="23"/>
        <v>106</v>
      </c>
      <c r="I104" s="45"/>
      <c r="J104" s="46">
        <f t="shared" si="24"/>
        <v>0</v>
      </c>
      <c r="K104" s="46">
        <f t="shared" si="25"/>
        <v>0</v>
      </c>
      <c r="L104" s="46">
        <v>0</v>
      </c>
      <c r="M104" s="45"/>
      <c r="N104" s="19">
        <f t="shared" si="26"/>
        <v>100</v>
      </c>
      <c r="O104" s="19">
        <f t="shared" si="26"/>
        <v>6</v>
      </c>
      <c r="P104" s="73">
        <f t="shared" si="26"/>
        <v>106</v>
      </c>
    </row>
    <row r="105" spans="2:16" x14ac:dyDescent="0.25">
      <c r="D105" t="s">
        <v>129</v>
      </c>
      <c r="E105" s="32">
        <v>1392</v>
      </c>
      <c r="F105" s="46">
        <v>100</v>
      </c>
      <c r="G105" s="46">
        <f t="shared" si="22"/>
        <v>6</v>
      </c>
      <c r="H105" s="46">
        <f t="shared" si="23"/>
        <v>106</v>
      </c>
      <c r="I105" s="45"/>
      <c r="J105" s="46">
        <f t="shared" si="24"/>
        <v>0</v>
      </c>
      <c r="K105" s="46">
        <f t="shared" si="25"/>
        <v>0</v>
      </c>
      <c r="L105" s="46">
        <v>0</v>
      </c>
      <c r="M105" s="45"/>
      <c r="N105" s="19">
        <f t="shared" si="26"/>
        <v>100</v>
      </c>
      <c r="O105" s="19">
        <f t="shared" si="26"/>
        <v>6</v>
      </c>
      <c r="P105" s="73">
        <f t="shared" si="26"/>
        <v>106</v>
      </c>
    </row>
    <row r="106" spans="2:16" x14ac:dyDescent="0.25">
      <c r="D106" t="s">
        <v>129</v>
      </c>
      <c r="E106" s="32">
        <v>1391</v>
      </c>
      <c r="F106" s="46">
        <v>900</v>
      </c>
      <c r="G106" s="46">
        <f t="shared" si="22"/>
        <v>54</v>
      </c>
      <c r="H106" s="46">
        <f t="shared" si="23"/>
        <v>954</v>
      </c>
      <c r="I106" s="45"/>
      <c r="J106" s="46">
        <f t="shared" si="24"/>
        <v>0</v>
      </c>
      <c r="K106" s="46">
        <f t="shared" si="25"/>
        <v>0</v>
      </c>
      <c r="L106" s="46">
        <v>0</v>
      </c>
      <c r="M106" s="45"/>
      <c r="N106" s="19">
        <f t="shared" si="26"/>
        <v>900</v>
      </c>
      <c r="O106" s="19">
        <f t="shared" si="26"/>
        <v>54</v>
      </c>
      <c r="P106" s="73">
        <f t="shared" si="26"/>
        <v>954</v>
      </c>
    </row>
    <row r="107" spans="2:16" x14ac:dyDescent="0.25">
      <c r="D107" t="s">
        <v>129</v>
      </c>
      <c r="E107" s="32">
        <v>1390</v>
      </c>
      <c r="F107" s="46">
        <v>250</v>
      </c>
      <c r="G107" s="46">
        <f t="shared" si="22"/>
        <v>15</v>
      </c>
      <c r="H107" s="46">
        <f>SUM(F107:G107)+150</f>
        <v>415</v>
      </c>
      <c r="I107" s="45"/>
      <c r="J107" s="46">
        <v>0</v>
      </c>
      <c r="K107" s="46">
        <v>0</v>
      </c>
      <c r="L107" s="46">
        <v>150</v>
      </c>
      <c r="M107" s="45"/>
      <c r="N107" s="19">
        <f t="shared" si="26"/>
        <v>250</v>
      </c>
      <c r="O107" s="19">
        <f t="shared" si="26"/>
        <v>15</v>
      </c>
      <c r="P107" s="73">
        <f t="shared" si="26"/>
        <v>265</v>
      </c>
    </row>
    <row r="108" spans="2:16" x14ac:dyDescent="0.25">
      <c r="D108" t="s">
        <v>130</v>
      </c>
      <c r="E108" s="32">
        <v>1373</v>
      </c>
      <c r="F108" s="46">
        <v>250</v>
      </c>
      <c r="G108" s="46">
        <f t="shared" si="22"/>
        <v>15</v>
      </c>
      <c r="H108" s="46">
        <f>SUM(F108:G108)+150</f>
        <v>415</v>
      </c>
      <c r="I108" s="45"/>
      <c r="J108" s="46">
        <v>0</v>
      </c>
      <c r="K108" s="46">
        <v>0</v>
      </c>
      <c r="L108" s="46">
        <v>150</v>
      </c>
      <c r="M108" s="45"/>
      <c r="N108" s="19">
        <f t="shared" si="26"/>
        <v>250</v>
      </c>
      <c r="O108" s="19">
        <f t="shared" si="26"/>
        <v>15</v>
      </c>
      <c r="P108" s="73">
        <f t="shared" si="26"/>
        <v>265</v>
      </c>
    </row>
    <row r="109" spans="2:16" x14ac:dyDescent="0.25">
      <c r="D109" t="s">
        <v>130</v>
      </c>
      <c r="E109" s="32">
        <v>1372</v>
      </c>
      <c r="F109" s="46">
        <v>50</v>
      </c>
      <c r="G109" s="46">
        <f t="shared" si="22"/>
        <v>3</v>
      </c>
      <c r="H109" s="46">
        <f t="shared" si="23"/>
        <v>53</v>
      </c>
      <c r="I109" s="45"/>
      <c r="J109" s="46">
        <f t="shared" si="24"/>
        <v>0</v>
      </c>
      <c r="K109" s="46">
        <f t="shared" si="25"/>
        <v>0</v>
      </c>
      <c r="L109" s="46">
        <v>0</v>
      </c>
      <c r="M109" s="45"/>
      <c r="N109" s="19">
        <f t="shared" si="26"/>
        <v>50</v>
      </c>
      <c r="O109" s="19">
        <f t="shared" si="26"/>
        <v>3</v>
      </c>
      <c r="P109" s="73">
        <f t="shared" si="26"/>
        <v>53</v>
      </c>
    </row>
    <row r="110" spans="2:16" x14ac:dyDescent="0.25">
      <c r="D110" t="s">
        <v>130</v>
      </c>
      <c r="E110" s="32">
        <v>1371</v>
      </c>
      <c r="F110" s="46">
        <v>900</v>
      </c>
      <c r="G110" s="46">
        <f t="shared" si="22"/>
        <v>54</v>
      </c>
      <c r="H110" s="46">
        <f t="shared" si="23"/>
        <v>954</v>
      </c>
      <c r="I110" s="45"/>
      <c r="J110" s="46">
        <f t="shared" si="24"/>
        <v>0</v>
      </c>
      <c r="K110" s="46">
        <f t="shared" si="25"/>
        <v>0</v>
      </c>
      <c r="L110" s="46">
        <v>0</v>
      </c>
      <c r="M110" s="45"/>
      <c r="N110" s="19">
        <f t="shared" si="26"/>
        <v>900</v>
      </c>
      <c r="O110" s="19">
        <f t="shared" si="26"/>
        <v>54</v>
      </c>
      <c r="P110" s="73">
        <f t="shared" si="26"/>
        <v>954</v>
      </c>
    </row>
    <row r="111" spans="2:16" x14ac:dyDescent="0.25">
      <c r="D111" t="s">
        <v>130</v>
      </c>
      <c r="E111" s="32">
        <v>1370</v>
      </c>
      <c r="F111" s="46">
        <v>3130.19</v>
      </c>
      <c r="G111" s="46">
        <f t="shared" si="22"/>
        <v>187.81139999999999</v>
      </c>
      <c r="H111" s="46">
        <f t="shared" si="23"/>
        <v>3318.0014000000001</v>
      </c>
      <c r="I111" s="45"/>
      <c r="J111" s="46">
        <f t="shared" si="24"/>
        <v>0</v>
      </c>
      <c r="K111" s="46">
        <f t="shared" si="25"/>
        <v>0</v>
      </c>
      <c r="L111" s="46">
        <v>0</v>
      </c>
      <c r="M111" s="45"/>
      <c r="N111" s="19">
        <f t="shared" si="26"/>
        <v>3130.19</v>
      </c>
      <c r="O111" s="19">
        <f t="shared" si="26"/>
        <v>187.81139999999999</v>
      </c>
      <c r="P111" s="73">
        <f t="shared" si="26"/>
        <v>3318.0014000000001</v>
      </c>
    </row>
    <row r="112" spans="2:16" x14ac:dyDescent="0.25">
      <c r="D112" t="s">
        <v>131</v>
      </c>
      <c r="E112" s="32">
        <v>1361</v>
      </c>
      <c r="F112" s="46">
        <v>250</v>
      </c>
      <c r="G112" s="46">
        <f t="shared" si="22"/>
        <v>15</v>
      </c>
      <c r="H112" s="46">
        <f>SUM(F112:G112)+150</f>
        <v>415</v>
      </c>
      <c r="I112" s="45"/>
      <c r="J112" s="46">
        <v>0</v>
      </c>
      <c r="K112" s="46">
        <v>0</v>
      </c>
      <c r="L112" s="46">
        <v>150</v>
      </c>
      <c r="M112" s="45"/>
      <c r="N112" s="19">
        <f t="shared" si="26"/>
        <v>250</v>
      </c>
      <c r="O112" s="19">
        <f t="shared" si="26"/>
        <v>15</v>
      </c>
      <c r="P112" s="73">
        <f t="shared" si="26"/>
        <v>265</v>
      </c>
    </row>
    <row r="113" spans="2:16" x14ac:dyDescent="0.25">
      <c r="D113" t="s">
        <v>131</v>
      </c>
      <c r="E113" s="32">
        <v>1360</v>
      </c>
      <c r="F113" s="46">
        <v>500</v>
      </c>
      <c r="G113" s="46">
        <f t="shared" si="22"/>
        <v>30</v>
      </c>
      <c r="H113" s="46">
        <f t="shared" si="23"/>
        <v>530</v>
      </c>
      <c r="I113" s="45"/>
      <c r="J113" s="46">
        <f t="shared" si="24"/>
        <v>0</v>
      </c>
      <c r="K113" s="46">
        <f t="shared" si="25"/>
        <v>0</v>
      </c>
      <c r="L113" s="46">
        <v>0</v>
      </c>
      <c r="M113" s="45"/>
      <c r="N113" s="19">
        <f t="shared" si="26"/>
        <v>500</v>
      </c>
      <c r="O113" s="19">
        <f t="shared" si="26"/>
        <v>30</v>
      </c>
      <c r="P113" s="73">
        <f t="shared" si="26"/>
        <v>530</v>
      </c>
    </row>
    <row r="114" spans="2:16" x14ac:dyDescent="0.25">
      <c r="D114" t="s">
        <v>131</v>
      </c>
      <c r="E114" s="32">
        <v>1359</v>
      </c>
      <c r="F114" s="46">
        <v>900</v>
      </c>
      <c r="G114" s="46">
        <f t="shared" si="22"/>
        <v>54</v>
      </c>
      <c r="H114" s="46">
        <f t="shared" si="23"/>
        <v>954</v>
      </c>
      <c r="I114" s="45"/>
      <c r="J114" s="46">
        <f t="shared" si="24"/>
        <v>0</v>
      </c>
      <c r="K114" s="46">
        <f t="shared" si="25"/>
        <v>0</v>
      </c>
      <c r="L114" s="46">
        <v>0</v>
      </c>
      <c r="M114" s="45"/>
      <c r="N114" s="19">
        <f t="shared" si="26"/>
        <v>900</v>
      </c>
      <c r="O114" s="19">
        <f t="shared" si="26"/>
        <v>54</v>
      </c>
      <c r="P114" s="73">
        <f t="shared" si="26"/>
        <v>954</v>
      </c>
    </row>
    <row r="115" spans="2:16" x14ac:dyDescent="0.25">
      <c r="D115" t="s">
        <v>131</v>
      </c>
      <c r="E115" s="32">
        <v>1358</v>
      </c>
      <c r="F115" s="46">
        <v>3100</v>
      </c>
      <c r="G115" s="46">
        <f t="shared" si="22"/>
        <v>186</v>
      </c>
      <c r="H115" s="46">
        <f t="shared" si="23"/>
        <v>3286</v>
      </c>
      <c r="I115" s="45"/>
      <c r="J115" s="46">
        <f t="shared" si="24"/>
        <v>0</v>
      </c>
      <c r="K115" s="46">
        <f t="shared" si="25"/>
        <v>0</v>
      </c>
      <c r="L115" s="46">
        <v>0</v>
      </c>
      <c r="M115" s="45"/>
      <c r="N115" s="19">
        <f t="shared" si="26"/>
        <v>3100</v>
      </c>
      <c r="O115" s="19">
        <f t="shared" si="26"/>
        <v>186</v>
      </c>
      <c r="P115" s="73">
        <f t="shared" si="26"/>
        <v>3286</v>
      </c>
    </row>
    <row r="116" spans="2:16" x14ac:dyDescent="0.25">
      <c r="D116" t="s">
        <v>131</v>
      </c>
      <c r="E116" s="32">
        <v>1357</v>
      </c>
      <c r="F116" s="46">
        <v>900</v>
      </c>
      <c r="G116" s="46">
        <f t="shared" si="22"/>
        <v>54</v>
      </c>
      <c r="H116" s="46">
        <f t="shared" si="23"/>
        <v>954</v>
      </c>
      <c r="I116" s="45"/>
      <c r="J116" s="46">
        <f t="shared" si="24"/>
        <v>0</v>
      </c>
      <c r="K116" s="46">
        <f t="shared" si="25"/>
        <v>0</v>
      </c>
      <c r="L116" s="46">
        <v>0</v>
      </c>
      <c r="M116" s="45"/>
      <c r="N116" s="19">
        <f t="shared" si="26"/>
        <v>900</v>
      </c>
      <c r="O116" s="19">
        <f t="shared" si="26"/>
        <v>54</v>
      </c>
      <c r="P116" s="73">
        <f t="shared" si="26"/>
        <v>954</v>
      </c>
    </row>
    <row r="117" spans="2:16" x14ac:dyDescent="0.25">
      <c r="D117" t="s">
        <v>131</v>
      </c>
      <c r="E117" s="32">
        <v>1356</v>
      </c>
      <c r="F117" s="46">
        <v>250</v>
      </c>
      <c r="G117" s="46">
        <f t="shared" si="22"/>
        <v>15</v>
      </c>
      <c r="H117" s="46">
        <f>SUM(F117:G117)+150</f>
        <v>415</v>
      </c>
      <c r="I117" s="45"/>
      <c r="J117" s="46">
        <v>0</v>
      </c>
      <c r="K117" s="46">
        <v>0</v>
      </c>
      <c r="L117" s="46">
        <v>150</v>
      </c>
      <c r="M117" s="45"/>
      <c r="N117" s="19">
        <f t="shared" si="26"/>
        <v>250</v>
      </c>
      <c r="O117" s="19">
        <f t="shared" si="26"/>
        <v>15</v>
      </c>
      <c r="P117" s="73">
        <f t="shared" si="26"/>
        <v>265</v>
      </c>
    </row>
    <row r="118" spans="2:16" x14ac:dyDescent="0.25">
      <c r="D118" t="s">
        <v>133</v>
      </c>
      <c r="E118" s="32">
        <v>1342</v>
      </c>
      <c r="F118" s="46">
        <v>391.51</v>
      </c>
      <c r="G118" s="46">
        <f t="shared" si="22"/>
        <v>23.490599999999997</v>
      </c>
      <c r="H118" s="46">
        <f t="shared" si="23"/>
        <v>415.00059999999996</v>
      </c>
      <c r="I118" s="45"/>
      <c r="J118" s="46">
        <f t="shared" si="24"/>
        <v>0</v>
      </c>
      <c r="K118" s="46">
        <f t="shared" si="25"/>
        <v>0</v>
      </c>
      <c r="L118" s="46">
        <v>0</v>
      </c>
      <c r="M118" s="45"/>
      <c r="N118" s="19">
        <f t="shared" si="26"/>
        <v>391.51</v>
      </c>
      <c r="O118" s="19">
        <f t="shared" si="26"/>
        <v>23.490599999999997</v>
      </c>
      <c r="P118" s="73">
        <f t="shared" si="26"/>
        <v>415.00059999999996</v>
      </c>
    </row>
    <row r="119" spans="2:16" x14ac:dyDescent="0.25">
      <c r="D119" t="s">
        <v>133</v>
      </c>
      <c r="E119" s="32">
        <v>1341</v>
      </c>
      <c r="F119" s="46">
        <v>900</v>
      </c>
      <c r="G119" s="46">
        <f t="shared" si="22"/>
        <v>54</v>
      </c>
      <c r="H119" s="46">
        <f t="shared" si="23"/>
        <v>954</v>
      </c>
      <c r="I119" s="45"/>
      <c r="J119" s="46">
        <f t="shared" si="24"/>
        <v>0</v>
      </c>
      <c r="K119" s="46">
        <f t="shared" si="25"/>
        <v>0</v>
      </c>
      <c r="L119" s="46">
        <v>0</v>
      </c>
      <c r="M119" s="45"/>
      <c r="N119" s="19">
        <f t="shared" si="26"/>
        <v>900</v>
      </c>
      <c r="O119" s="19">
        <f t="shared" si="26"/>
        <v>54</v>
      </c>
      <c r="P119" s="73">
        <f t="shared" si="26"/>
        <v>954</v>
      </c>
    </row>
    <row r="120" spans="2:16" x14ac:dyDescent="0.25">
      <c r="D120" t="s">
        <v>134</v>
      </c>
      <c r="E120" s="32">
        <v>1325</v>
      </c>
      <c r="F120" s="46">
        <v>250</v>
      </c>
      <c r="G120" s="46">
        <f t="shared" si="22"/>
        <v>15</v>
      </c>
      <c r="H120" s="46">
        <f t="shared" si="23"/>
        <v>265</v>
      </c>
      <c r="I120" s="45"/>
      <c r="J120" s="46">
        <f t="shared" si="24"/>
        <v>0</v>
      </c>
      <c r="K120" s="46">
        <f t="shared" si="25"/>
        <v>0</v>
      </c>
      <c r="L120" s="46">
        <v>0</v>
      </c>
      <c r="M120" s="45"/>
      <c r="N120" s="19">
        <f t="shared" si="26"/>
        <v>250</v>
      </c>
      <c r="O120" s="19">
        <f t="shared" si="26"/>
        <v>15</v>
      </c>
      <c r="P120" s="73">
        <f t="shared" si="26"/>
        <v>265</v>
      </c>
    </row>
    <row r="121" spans="2:16" x14ac:dyDescent="0.25">
      <c r="D121" t="s">
        <v>106</v>
      </c>
      <c r="E121" s="32">
        <v>1310</v>
      </c>
      <c r="F121" s="46">
        <v>980</v>
      </c>
      <c r="G121" s="46">
        <f t="shared" si="22"/>
        <v>58.8</v>
      </c>
      <c r="H121" s="46">
        <f t="shared" si="23"/>
        <v>1038.8</v>
      </c>
      <c r="I121" s="45"/>
      <c r="J121" s="46">
        <f t="shared" si="24"/>
        <v>0</v>
      </c>
      <c r="K121" s="46">
        <f t="shared" si="25"/>
        <v>0</v>
      </c>
      <c r="L121" s="46">
        <v>0</v>
      </c>
      <c r="M121" s="45"/>
      <c r="N121" s="19">
        <f t="shared" si="26"/>
        <v>980</v>
      </c>
      <c r="O121" s="19">
        <f t="shared" si="26"/>
        <v>58.8</v>
      </c>
      <c r="P121" s="73">
        <f t="shared" si="26"/>
        <v>1038.8</v>
      </c>
    </row>
    <row r="122" spans="2:16" s="15" customFormat="1" ht="15.75" thickBot="1" x14ac:dyDescent="0.3">
      <c r="D122" s="16" t="s">
        <v>16</v>
      </c>
      <c r="E122" s="53"/>
      <c r="F122" s="47">
        <f t="shared" ref="F122:P122" si="27">SUM(F97:F121)</f>
        <v>26751.699999999997</v>
      </c>
      <c r="G122" s="47">
        <f t="shared" si="27"/>
        <v>1605.1020000000001</v>
      </c>
      <c r="H122" s="47">
        <f t="shared" si="27"/>
        <v>29145.702000000001</v>
      </c>
      <c r="I122" s="47">
        <f t="shared" si="27"/>
        <v>0</v>
      </c>
      <c r="J122" s="47">
        <f t="shared" si="27"/>
        <v>1100</v>
      </c>
      <c r="K122" s="47">
        <f t="shared" si="27"/>
        <v>66</v>
      </c>
      <c r="L122" s="47">
        <f t="shared" si="27"/>
        <v>1954.9</v>
      </c>
      <c r="M122" s="47">
        <f t="shared" si="27"/>
        <v>0</v>
      </c>
      <c r="N122" s="47">
        <f t="shared" si="27"/>
        <v>25651.699999999997</v>
      </c>
      <c r="O122" s="47">
        <f t="shared" si="27"/>
        <v>1539.1020000000001</v>
      </c>
      <c r="P122" s="47">
        <f t="shared" si="27"/>
        <v>27190.802</v>
      </c>
    </row>
    <row r="123" spans="2:16" ht="13.5" customHeight="1" thickTop="1" x14ac:dyDescent="0.25">
      <c r="D123" s="48"/>
      <c r="E123" s="48"/>
      <c r="F123" s="44"/>
      <c r="G123" s="44"/>
      <c r="H123" s="44"/>
      <c r="I123" s="45"/>
      <c r="J123" s="44"/>
      <c r="K123" s="44"/>
      <c r="L123" s="44"/>
      <c r="M123" s="45"/>
      <c r="N123" s="12"/>
      <c r="O123" s="12"/>
      <c r="P123" s="12"/>
    </row>
    <row r="124" spans="2:16" s="57" customFormat="1" ht="19.5" hidden="1" thickBot="1" x14ac:dyDescent="0.35">
      <c r="B124" s="71" t="s">
        <v>135</v>
      </c>
      <c r="C124" s="72"/>
      <c r="D124" s="72"/>
      <c r="E124" s="54"/>
      <c r="F124" s="55">
        <f>F82+F39+F95</f>
        <v>49844.15094339622</v>
      </c>
      <c r="G124" s="55">
        <f>G82+G39+G95</f>
        <v>2906.0490566037743</v>
      </c>
      <c r="H124" s="55">
        <f>SUM(F124:G124)</f>
        <v>52750.2</v>
      </c>
      <c r="I124" s="55"/>
      <c r="J124" s="55">
        <f>J82+J39+J95</f>
        <v>11387.735849056604</v>
      </c>
      <c r="K124" s="55">
        <f>K82+K39+K95</f>
        <v>599.26415094339654</v>
      </c>
      <c r="L124" s="55">
        <f>SUM(J124:K124)</f>
        <v>11987</v>
      </c>
      <c r="M124" s="56"/>
      <c r="N124" s="55">
        <f>F124-J124</f>
        <v>38456.415094339616</v>
      </c>
      <c r="O124" s="55">
        <f>G124-K124</f>
        <v>2306.7849056603777</v>
      </c>
      <c r="P124" s="55">
        <f>SUM(N124:O124)</f>
        <v>40763.199999999997</v>
      </c>
    </row>
    <row r="125" spans="2:16" x14ac:dyDescent="0.25">
      <c r="B125" s="3" t="s">
        <v>4</v>
      </c>
      <c r="C125" s="3" t="s">
        <v>136</v>
      </c>
      <c r="D125" s="3" t="s">
        <v>137</v>
      </c>
      <c r="E125" s="3" t="s">
        <v>138</v>
      </c>
      <c r="F125" s="3" t="s">
        <v>139</v>
      </c>
      <c r="G125" s="3" t="s">
        <v>140</v>
      </c>
      <c r="H125" s="3" t="s">
        <v>12</v>
      </c>
      <c r="I125" s="45"/>
      <c r="J125" s="44"/>
      <c r="K125" s="44"/>
      <c r="L125" s="44"/>
      <c r="M125" s="45"/>
      <c r="N125" s="19"/>
      <c r="O125" s="19"/>
      <c r="P125" s="19"/>
    </row>
    <row r="126" spans="2:16" x14ac:dyDescent="0.25">
      <c r="B126" s="58">
        <v>42947</v>
      </c>
      <c r="C126" s="58"/>
      <c r="E126" s="32"/>
      <c r="F126" s="46"/>
      <c r="G126" s="46"/>
      <c r="H126" s="46"/>
      <c r="I126" s="45"/>
      <c r="J126" s="44"/>
      <c r="K126" s="44"/>
      <c r="L126" s="44"/>
      <c r="M126" s="45"/>
      <c r="N126" s="19"/>
      <c r="O126" s="19"/>
      <c r="P126" s="19"/>
    </row>
    <row r="127" spans="2:16" x14ac:dyDescent="0.25">
      <c r="B127" t="s">
        <v>141</v>
      </c>
      <c r="C127" t="s">
        <v>142</v>
      </c>
      <c r="D127" t="s">
        <v>103</v>
      </c>
      <c r="E127" s="32">
        <v>1083</v>
      </c>
      <c r="F127" s="46">
        <v>2396.23</v>
      </c>
      <c r="G127" s="46">
        <f t="shared" ref="G127:G157" si="28">F127*0.06</f>
        <v>143.77379999999999</v>
      </c>
      <c r="H127" s="46">
        <f t="shared" ref="H127:H157" si="29">F127+G127</f>
        <v>2540.0038</v>
      </c>
      <c r="I127" s="45"/>
      <c r="J127" s="44">
        <f t="shared" ref="J127:J157" si="30">L127/1.06</f>
        <v>0</v>
      </c>
      <c r="K127" s="44">
        <f t="shared" ref="K127:K157" si="31">L127-J127</f>
        <v>0</v>
      </c>
      <c r="L127" s="44">
        <v>0</v>
      </c>
      <c r="M127" s="45"/>
      <c r="N127" s="19">
        <f>F127-J127</f>
        <v>2396.23</v>
      </c>
      <c r="O127" s="19">
        <f t="shared" ref="O127:P140" si="32">G127-K127</f>
        <v>143.77379999999999</v>
      </c>
      <c r="P127" s="73">
        <f t="shared" si="32"/>
        <v>2540.0038</v>
      </c>
    </row>
    <row r="128" spans="2:16" s="50" customFormat="1" ht="30" x14ac:dyDescent="0.25">
      <c r="B128" s="75" t="s">
        <v>126</v>
      </c>
      <c r="C128" s="50" t="s">
        <v>143</v>
      </c>
      <c r="D128" s="50" t="s">
        <v>144</v>
      </c>
      <c r="E128" s="32">
        <v>95</v>
      </c>
      <c r="F128" s="51">
        <v>300</v>
      </c>
      <c r="G128" s="51">
        <f t="shared" si="28"/>
        <v>18</v>
      </c>
      <c r="H128" s="51">
        <f t="shared" si="29"/>
        <v>318</v>
      </c>
      <c r="I128" s="52"/>
      <c r="J128" s="76">
        <f t="shared" si="30"/>
        <v>300</v>
      </c>
      <c r="K128" s="76">
        <f t="shared" si="31"/>
        <v>18</v>
      </c>
      <c r="L128" s="76">
        <v>318</v>
      </c>
      <c r="M128" s="52"/>
      <c r="N128" s="51">
        <f t="shared" ref="N128:P157" si="33">F128-J128</f>
        <v>0</v>
      </c>
      <c r="O128" s="51">
        <f t="shared" si="32"/>
        <v>0</v>
      </c>
      <c r="P128" s="51">
        <f t="shared" si="32"/>
        <v>0</v>
      </c>
    </row>
    <row r="129" spans="3:17" x14ac:dyDescent="0.25">
      <c r="C129" t="s">
        <v>145</v>
      </c>
      <c r="D129" t="s">
        <v>146</v>
      </c>
      <c r="E129" s="32">
        <v>1113</v>
      </c>
      <c r="F129" s="46">
        <v>391.5</v>
      </c>
      <c r="G129" s="46">
        <f t="shared" si="28"/>
        <v>23.49</v>
      </c>
      <c r="H129" s="46">
        <f t="shared" si="29"/>
        <v>414.99</v>
      </c>
      <c r="I129" s="45"/>
      <c r="J129" s="44">
        <f t="shared" si="30"/>
        <v>0</v>
      </c>
      <c r="K129" s="44">
        <f t="shared" si="31"/>
        <v>0</v>
      </c>
      <c r="L129" s="44">
        <v>0</v>
      </c>
      <c r="M129" s="45"/>
      <c r="N129" s="19">
        <f t="shared" si="33"/>
        <v>391.5</v>
      </c>
      <c r="O129" s="19">
        <f t="shared" si="32"/>
        <v>23.49</v>
      </c>
      <c r="P129" s="73">
        <f t="shared" si="32"/>
        <v>414.99</v>
      </c>
    </row>
    <row r="130" spans="3:17" x14ac:dyDescent="0.25">
      <c r="C130" t="s">
        <v>145</v>
      </c>
      <c r="D130" t="s">
        <v>146</v>
      </c>
      <c r="E130" s="32">
        <v>1114</v>
      </c>
      <c r="F130" s="46">
        <v>500</v>
      </c>
      <c r="G130" s="46">
        <f t="shared" si="28"/>
        <v>30</v>
      </c>
      <c r="H130" s="46">
        <f t="shared" si="29"/>
        <v>530</v>
      </c>
      <c r="I130" s="45"/>
      <c r="J130" s="44">
        <f t="shared" si="30"/>
        <v>0</v>
      </c>
      <c r="K130" s="44">
        <f t="shared" si="31"/>
        <v>0</v>
      </c>
      <c r="L130" s="44">
        <v>0</v>
      </c>
      <c r="M130" s="45"/>
      <c r="N130" s="19">
        <f t="shared" si="33"/>
        <v>500</v>
      </c>
      <c r="O130" s="19">
        <f t="shared" si="32"/>
        <v>30</v>
      </c>
      <c r="P130" s="73">
        <f t="shared" si="32"/>
        <v>530</v>
      </c>
    </row>
    <row r="131" spans="3:17" x14ac:dyDescent="0.25">
      <c r="C131" t="s">
        <v>145</v>
      </c>
      <c r="D131" t="s">
        <v>146</v>
      </c>
      <c r="E131" s="32">
        <v>1115</v>
      </c>
      <c r="F131" s="46">
        <v>500</v>
      </c>
      <c r="G131" s="46">
        <f t="shared" si="28"/>
        <v>30</v>
      </c>
      <c r="H131" s="46">
        <f t="shared" si="29"/>
        <v>530</v>
      </c>
      <c r="I131" s="45"/>
      <c r="J131" s="44">
        <f t="shared" si="30"/>
        <v>0</v>
      </c>
      <c r="K131" s="44">
        <f t="shared" si="31"/>
        <v>0</v>
      </c>
      <c r="L131" s="44">
        <v>0</v>
      </c>
      <c r="M131" s="45"/>
      <c r="N131" s="19">
        <f t="shared" si="33"/>
        <v>500</v>
      </c>
      <c r="O131" s="19">
        <f t="shared" si="32"/>
        <v>30</v>
      </c>
      <c r="P131" s="73">
        <f t="shared" si="32"/>
        <v>530</v>
      </c>
    </row>
    <row r="132" spans="3:17" x14ac:dyDescent="0.25">
      <c r="C132" t="s">
        <v>147</v>
      </c>
      <c r="D132" t="s">
        <v>148</v>
      </c>
      <c r="E132" s="32">
        <v>1369</v>
      </c>
      <c r="F132" s="46">
        <v>711.32</v>
      </c>
      <c r="G132" s="46">
        <f t="shared" si="28"/>
        <v>42.679200000000002</v>
      </c>
      <c r="H132" s="46">
        <f t="shared" si="29"/>
        <v>753.99920000000009</v>
      </c>
      <c r="I132" s="45"/>
      <c r="J132" s="44">
        <f t="shared" si="30"/>
        <v>0</v>
      </c>
      <c r="K132" s="44">
        <f t="shared" si="31"/>
        <v>0</v>
      </c>
      <c r="L132" s="44">
        <v>0</v>
      </c>
      <c r="M132" s="45"/>
      <c r="N132" s="19">
        <f t="shared" si="33"/>
        <v>711.32</v>
      </c>
      <c r="O132" s="19">
        <f t="shared" si="32"/>
        <v>42.679200000000002</v>
      </c>
      <c r="P132" s="73">
        <f t="shared" si="32"/>
        <v>753.99920000000009</v>
      </c>
    </row>
    <row r="133" spans="3:17" x14ac:dyDescent="0.25">
      <c r="C133" t="s">
        <v>149</v>
      </c>
      <c r="D133" t="s">
        <v>106</v>
      </c>
      <c r="E133" s="32">
        <v>1167</v>
      </c>
      <c r="F133" s="46">
        <v>1500</v>
      </c>
      <c r="G133" s="46">
        <f t="shared" si="28"/>
        <v>90</v>
      </c>
      <c r="H133" s="46">
        <f t="shared" si="29"/>
        <v>1590</v>
      </c>
      <c r="I133" s="45"/>
      <c r="J133" s="44">
        <f t="shared" si="30"/>
        <v>0</v>
      </c>
      <c r="K133" s="44">
        <f t="shared" si="31"/>
        <v>0</v>
      </c>
      <c r="L133" s="44">
        <v>0</v>
      </c>
      <c r="M133" s="45"/>
      <c r="N133" s="19">
        <f t="shared" si="33"/>
        <v>1500</v>
      </c>
      <c r="O133" s="19">
        <f t="shared" si="32"/>
        <v>90</v>
      </c>
      <c r="P133" s="73">
        <f t="shared" si="32"/>
        <v>1590</v>
      </c>
    </row>
    <row r="134" spans="3:17" x14ac:dyDescent="0.25">
      <c r="C134" t="s">
        <v>150</v>
      </c>
      <c r="D134" t="s">
        <v>151</v>
      </c>
      <c r="E134" s="32">
        <v>119</v>
      </c>
      <c r="F134" s="46">
        <v>600</v>
      </c>
      <c r="G134" s="46">
        <f t="shared" si="28"/>
        <v>36</v>
      </c>
      <c r="H134" s="46">
        <f t="shared" si="29"/>
        <v>636</v>
      </c>
      <c r="I134" s="45"/>
      <c r="J134" s="44">
        <f t="shared" si="30"/>
        <v>0</v>
      </c>
      <c r="K134" s="44">
        <f t="shared" si="31"/>
        <v>0</v>
      </c>
      <c r="L134" s="44">
        <v>0</v>
      </c>
      <c r="M134" s="45"/>
      <c r="N134" s="19">
        <f t="shared" si="33"/>
        <v>600</v>
      </c>
      <c r="O134" s="19">
        <f t="shared" si="32"/>
        <v>36</v>
      </c>
      <c r="P134" s="73">
        <f t="shared" si="32"/>
        <v>636</v>
      </c>
    </row>
    <row r="135" spans="3:17" x14ac:dyDescent="0.25">
      <c r="C135" t="s">
        <v>152</v>
      </c>
      <c r="D135" t="s">
        <v>153</v>
      </c>
      <c r="E135" s="32">
        <v>138</v>
      </c>
      <c r="F135" s="46">
        <v>1420.75</v>
      </c>
      <c r="G135" s="46">
        <f t="shared" si="28"/>
        <v>85.24499999999999</v>
      </c>
      <c r="H135" s="46">
        <f t="shared" si="29"/>
        <v>1505.9949999999999</v>
      </c>
      <c r="I135" s="45"/>
      <c r="J135" s="44">
        <f t="shared" si="30"/>
        <v>0</v>
      </c>
      <c r="K135" s="44">
        <f t="shared" si="31"/>
        <v>0</v>
      </c>
      <c r="L135" s="44">
        <v>0</v>
      </c>
      <c r="M135" s="45"/>
      <c r="N135" s="19">
        <f t="shared" si="33"/>
        <v>1420.75</v>
      </c>
      <c r="O135" s="19">
        <f t="shared" si="32"/>
        <v>85.24499999999999</v>
      </c>
      <c r="P135" s="73">
        <f t="shared" si="32"/>
        <v>1505.9949999999999</v>
      </c>
    </row>
    <row r="136" spans="3:17" x14ac:dyDescent="0.25">
      <c r="C136" t="s">
        <v>154</v>
      </c>
      <c r="D136" t="s">
        <v>47</v>
      </c>
      <c r="E136" s="32">
        <v>175</v>
      </c>
      <c r="F136" s="46">
        <v>200</v>
      </c>
      <c r="G136" s="46">
        <f t="shared" si="28"/>
        <v>12</v>
      </c>
      <c r="H136" s="46">
        <f t="shared" si="29"/>
        <v>212</v>
      </c>
      <c r="I136" s="45"/>
      <c r="J136" s="44">
        <f t="shared" si="30"/>
        <v>0</v>
      </c>
      <c r="K136" s="44">
        <f t="shared" si="31"/>
        <v>0</v>
      </c>
      <c r="L136" s="44">
        <v>0</v>
      </c>
      <c r="M136" s="45"/>
      <c r="N136" s="19">
        <f t="shared" si="33"/>
        <v>200</v>
      </c>
      <c r="O136" s="19">
        <f t="shared" si="32"/>
        <v>12</v>
      </c>
      <c r="P136" s="73">
        <f t="shared" si="32"/>
        <v>212</v>
      </c>
    </row>
    <row r="137" spans="3:17" x14ac:dyDescent="0.25">
      <c r="C137" t="s">
        <v>155</v>
      </c>
      <c r="D137" t="s">
        <v>156</v>
      </c>
      <c r="E137" s="32">
        <v>116</v>
      </c>
      <c r="F137" s="46">
        <v>5953</v>
      </c>
      <c r="G137" s="46">
        <f t="shared" si="28"/>
        <v>357.18</v>
      </c>
      <c r="H137" s="46">
        <f t="shared" si="29"/>
        <v>6310.18</v>
      </c>
      <c r="I137" s="45"/>
      <c r="J137" s="44">
        <f t="shared" si="30"/>
        <v>0</v>
      </c>
      <c r="K137" s="44">
        <f t="shared" si="31"/>
        <v>0</v>
      </c>
      <c r="L137" s="44">
        <v>0</v>
      </c>
      <c r="M137" s="45"/>
      <c r="N137" s="19">
        <f t="shared" si="33"/>
        <v>5953</v>
      </c>
      <c r="O137" s="19">
        <f t="shared" si="32"/>
        <v>357.18</v>
      </c>
      <c r="P137" s="73">
        <f t="shared" si="32"/>
        <v>6310.18</v>
      </c>
    </row>
    <row r="138" spans="3:17" x14ac:dyDescent="0.25">
      <c r="C138" t="s">
        <v>157</v>
      </c>
      <c r="D138" t="s">
        <v>158</v>
      </c>
      <c r="E138" s="32">
        <v>1685</v>
      </c>
      <c r="F138" s="46">
        <v>3090.57</v>
      </c>
      <c r="G138" s="46">
        <f t="shared" si="28"/>
        <v>185.4342</v>
      </c>
      <c r="H138" s="46">
        <f t="shared" si="29"/>
        <v>3276.0042000000003</v>
      </c>
      <c r="I138" s="45"/>
      <c r="J138" s="44">
        <f t="shared" si="30"/>
        <v>0</v>
      </c>
      <c r="K138" s="44">
        <f t="shared" si="31"/>
        <v>0</v>
      </c>
      <c r="L138" s="44">
        <v>0</v>
      </c>
      <c r="M138" s="45"/>
      <c r="N138" s="19">
        <f t="shared" si="33"/>
        <v>3090.57</v>
      </c>
      <c r="O138" s="19">
        <f>G138-K138</f>
        <v>185.4342</v>
      </c>
      <c r="P138" s="73">
        <f t="shared" si="32"/>
        <v>3276.0042000000003</v>
      </c>
    </row>
    <row r="139" spans="3:17" x14ac:dyDescent="0.25">
      <c r="C139" t="s">
        <v>159</v>
      </c>
      <c r="D139" t="s">
        <v>160</v>
      </c>
      <c r="E139" s="32">
        <v>1722</v>
      </c>
      <c r="F139" s="46">
        <v>200</v>
      </c>
      <c r="G139" s="46">
        <f t="shared" si="28"/>
        <v>12</v>
      </c>
      <c r="H139" s="46">
        <f t="shared" si="29"/>
        <v>212</v>
      </c>
      <c r="I139" s="45"/>
      <c r="J139" s="44">
        <f t="shared" si="30"/>
        <v>0</v>
      </c>
      <c r="K139" s="44">
        <f t="shared" si="31"/>
        <v>0</v>
      </c>
      <c r="L139" s="44">
        <v>0</v>
      </c>
      <c r="M139" s="45"/>
      <c r="N139" s="19">
        <f t="shared" si="33"/>
        <v>200</v>
      </c>
      <c r="O139" s="19">
        <f t="shared" si="33"/>
        <v>12</v>
      </c>
      <c r="P139" s="73">
        <f t="shared" si="32"/>
        <v>212</v>
      </c>
    </row>
    <row r="140" spans="3:17" x14ac:dyDescent="0.25">
      <c r="C140" t="s">
        <v>161</v>
      </c>
      <c r="D140" t="s">
        <v>162</v>
      </c>
      <c r="E140" s="32">
        <v>414</v>
      </c>
      <c r="F140" s="46">
        <v>500</v>
      </c>
      <c r="G140" s="46">
        <f t="shared" si="28"/>
        <v>30</v>
      </c>
      <c r="H140" s="46">
        <f t="shared" si="29"/>
        <v>530</v>
      </c>
      <c r="I140" s="45"/>
      <c r="J140" s="44">
        <f t="shared" si="30"/>
        <v>0</v>
      </c>
      <c r="K140" s="44">
        <f t="shared" si="31"/>
        <v>0</v>
      </c>
      <c r="L140" s="44">
        <v>0</v>
      </c>
      <c r="M140" s="45"/>
      <c r="N140" s="19">
        <f t="shared" si="33"/>
        <v>500</v>
      </c>
      <c r="O140" s="19">
        <f t="shared" si="33"/>
        <v>30</v>
      </c>
      <c r="P140" s="74">
        <f t="shared" si="32"/>
        <v>530</v>
      </c>
      <c r="Q140">
        <v>0</v>
      </c>
    </row>
    <row r="141" spans="3:17" x14ac:dyDescent="0.25">
      <c r="C141" t="s">
        <v>163</v>
      </c>
      <c r="D141" t="s">
        <v>164</v>
      </c>
      <c r="E141" s="32">
        <v>304</v>
      </c>
      <c r="F141" s="46">
        <v>50</v>
      </c>
      <c r="G141" s="46">
        <f t="shared" si="28"/>
        <v>3</v>
      </c>
      <c r="H141" s="46">
        <f t="shared" si="29"/>
        <v>53</v>
      </c>
      <c r="I141" s="45"/>
      <c r="J141" s="44">
        <f t="shared" si="30"/>
        <v>50</v>
      </c>
      <c r="K141" s="44">
        <f t="shared" si="31"/>
        <v>3</v>
      </c>
      <c r="L141" s="44">
        <v>53</v>
      </c>
      <c r="M141" s="45"/>
      <c r="N141" s="19">
        <f t="shared" si="33"/>
        <v>0</v>
      </c>
      <c r="O141" s="19">
        <f t="shared" si="33"/>
        <v>0</v>
      </c>
      <c r="P141" s="19">
        <f t="shared" si="33"/>
        <v>0</v>
      </c>
    </row>
    <row r="142" spans="3:17" x14ac:dyDescent="0.25">
      <c r="C142" t="s">
        <v>165</v>
      </c>
      <c r="D142" t="s">
        <v>100</v>
      </c>
      <c r="E142" s="32">
        <v>1143</v>
      </c>
      <c r="F142" s="46">
        <v>260.63</v>
      </c>
      <c r="G142" s="46">
        <f t="shared" si="28"/>
        <v>15.637799999999999</v>
      </c>
      <c r="H142" s="46">
        <f t="shared" si="29"/>
        <v>276.26779999999997</v>
      </c>
      <c r="I142" s="45"/>
      <c r="J142" s="44">
        <f t="shared" si="30"/>
        <v>0</v>
      </c>
      <c r="K142" s="44">
        <f t="shared" si="31"/>
        <v>0</v>
      </c>
      <c r="L142" s="44">
        <v>0</v>
      </c>
      <c r="M142" s="45"/>
      <c r="N142" s="19">
        <f t="shared" si="33"/>
        <v>260.63</v>
      </c>
      <c r="O142" s="19">
        <f t="shared" si="33"/>
        <v>15.637799999999999</v>
      </c>
      <c r="P142" s="74">
        <f t="shared" si="33"/>
        <v>276.26779999999997</v>
      </c>
      <c r="Q142">
        <v>278.55</v>
      </c>
    </row>
    <row r="143" spans="3:17" x14ac:dyDescent="0.25">
      <c r="C143" t="s">
        <v>166</v>
      </c>
      <c r="D143" t="s">
        <v>100</v>
      </c>
      <c r="E143" s="32">
        <v>1124</v>
      </c>
      <c r="F143" s="46">
        <v>900</v>
      </c>
      <c r="G143" s="46">
        <f t="shared" si="28"/>
        <v>54</v>
      </c>
      <c r="H143" s="46">
        <f t="shared" si="29"/>
        <v>954</v>
      </c>
      <c r="I143" s="45"/>
      <c r="J143" s="44">
        <f t="shared" si="30"/>
        <v>0</v>
      </c>
      <c r="K143" s="44">
        <f t="shared" si="31"/>
        <v>0</v>
      </c>
      <c r="L143" s="44">
        <v>0</v>
      </c>
      <c r="M143" s="45"/>
      <c r="N143" s="19">
        <f t="shared" si="33"/>
        <v>900</v>
      </c>
      <c r="O143" s="19">
        <f t="shared" si="33"/>
        <v>54</v>
      </c>
      <c r="P143" s="73">
        <f t="shared" si="33"/>
        <v>954</v>
      </c>
    </row>
    <row r="144" spans="3:17" x14ac:dyDescent="0.25">
      <c r="C144" t="s">
        <v>166</v>
      </c>
      <c r="D144" t="s">
        <v>100</v>
      </c>
      <c r="E144" s="32">
        <v>1125</v>
      </c>
      <c r="F144" s="46">
        <v>200</v>
      </c>
      <c r="G144" s="46">
        <f t="shared" si="28"/>
        <v>12</v>
      </c>
      <c r="H144" s="46">
        <f t="shared" si="29"/>
        <v>212</v>
      </c>
      <c r="I144" s="45"/>
      <c r="J144" s="44">
        <f t="shared" si="30"/>
        <v>0</v>
      </c>
      <c r="K144" s="44">
        <f t="shared" si="31"/>
        <v>0</v>
      </c>
      <c r="L144" s="44">
        <v>0</v>
      </c>
      <c r="M144" s="45"/>
      <c r="N144" s="19">
        <f t="shared" si="33"/>
        <v>200</v>
      </c>
      <c r="O144" s="19">
        <f t="shared" si="33"/>
        <v>12</v>
      </c>
      <c r="P144" s="73">
        <f t="shared" si="33"/>
        <v>212</v>
      </c>
    </row>
    <row r="145" spans="2:16" x14ac:dyDescent="0.25">
      <c r="C145" t="s">
        <v>159</v>
      </c>
      <c r="D145" t="s">
        <v>167</v>
      </c>
      <c r="E145" s="32">
        <v>1721</v>
      </c>
      <c r="F145" s="46">
        <v>700</v>
      </c>
      <c r="G145" s="46">
        <f t="shared" si="28"/>
        <v>42</v>
      </c>
      <c r="H145" s="46">
        <f t="shared" si="29"/>
        <v>742</v>
      </c>
      <c r="I145" s="45"/>
      <c r="J145" s="44">
        <f t="shared" si="30"/>
        <v>0</v>
      </c>
      <c r="K145" s="44">
        <f t="shared" si="31"/>
        <v>0</v>
      </c>
      <c r="L145" s="44">
        <v>0</v>
      </c>
      <c r="M145" s="45"/>
      <c r="N145" s="19">
        <f t="shared" si="33"/>
        <v>700</v>
      </c>
      <c r="O145" s="19">
        <f t="shared" si="33"/>
        <v>42</v>
      </c>
      <c r="P145" s="73">
        <f t="shared" si="33"/>
        <v>742</v>
      </c>
    </row>
    <row r="146" spans="2:16" x14ac:dyDescent="0.25">
      <c r="C146" t="s">
        <v>168</v>
      </c>
      <c r="D146" t="s">
        <v>169</v>
      </c>
      <c r="E146" s="32">
        <v>165</v>
      </c>
      <c r="F146" s="46">
        <v>300</v>
      </c>
      <c r="G146" s="46">
        <f t="shared" si="28"/>
        <v>18</v>
      </c>
      <c r="H146" s="46">
        <f t="shared" si="29"/>
        <v>318</v>
      </c>
      <c r="I146" s="45"/>
      <c r="J146" s="44">
        <f t="shared" si="30"/>
        <v>0</v>
      </c>
      <c r="K146" s="44">
        <f t="shared" si="31"/>
        <v>0</v>
      </c>
      <c r="L146" s="44">
        <v>0</v>
      </c>
      <c r="M146" s="45"/>
      <c r="N146" s="19">
        <f t="shared" si="33"/>
        <v>300</v>
      </c>
      <c r="O146" s="19">
        <f t="shared" si="33"/>
        <v>18</v>
      </c>
      <c r="P146" s="73">
        <f t="shared" si="33"/>
        <v>318</v>
      </c>
    </row>
    <row r="147" spans="2:16" x14ac:dyDescent="0.25">
      <c r="C147" t="s">
        <v>170</v>
      </c>
      <c r="D147" t="s">
        <v>171</v>
      </c>
      <c r="E147" s="32">
        <v>1605</v>
      </c>
      <c r="F147" s="46">
        <v>500</v>
      </c>
      <c r="G147" s="46">
        <f t="shared" si="28"/>
        <v>30</v>
      </c>
      <c r="H147" s="46">
        <f t="shared" si="29"/>
        <v>530</v>
      </c>
      <c r="I147" s="45"/>
      <c r="J147" s="44">
        <f t="shared" si="30"/>
        <v>0</v>
      </c>
      <c r="K147" s="44">
        <f t="shared" si="31"/>
        <v>0</v>
      </c>
      <c r="L147" s="44">
        <v>0</v>
      </c>
      <c r="M147" s="45"/>
      <c r="N147" s="19">
        <f t="shared" si="33"/>
        <v>500</v>
      </c>
      <c r="O147" s="19">
        <f t="shared" si="33"/>
        <v>30</v>
      </c>
      <c r="P147" s="73">
        <f t="shared" si="33"/>
        <v>530</v>
      </c>
    </row>
    <row r="148" spans="2:16" x14ac:dyDescent="0.25">
      <c r="C148" t="s">
        <v>172</v>
      </c>
      <c r="D148" t="s">
        <v>173</v>
      </c>
      <c r="E148" s="32">
        <v>1185</v>
      </c>
      <c r="F148" s="46">
        <v>2073.02</v>
      </c>
      <c r="G148" s="46">
        <f t="shared" si="28"/>
        <v>124.38119999999999</v>
      </c>
      <c r="H148" s="46">
        <f t="shared" si="29"/>
        <v>2197.4011999999998</v>
      </c>
      <c r="I148" s="45"/>
      <c r="J148" s="44">
        <f t="shared" si="30"/>
        <v>0</v>
      </c>
      <c r="K148" s="44">
        <f t="shared" si="31"/>
        <v>0</v>
      </c>
      <c r="L148" s="44">
        <v>0</v>
      </c>
      <c r="M148" s="45"/>
      <c r="N148" s="19">
        <f t="shared" si="33"/>
        <v>2073.02</v>
      </c>
      <c r="O148" s="19">
        <f t="shared" si="33"/>
        <v>124.38119999999999</v>
      </c>
      <c r="P148" s="73">
        <f t="shared" si="33"/>
        <v>2197.4011999999998</v>
      </c>
    </row>
    <row r="149" spans="2:16" x14ac:dyDescent="0.25">
      <c r="C149" t="s">
        <v>174</v>
      </c>
      <c r="D149" t="s">
        <v>175</v>
      </c>
      <c r="E149" s="32">
        <v>1719</v>
      </c>
      <c r="F149" s="46">
        <v>1550</v>
      </c>
      <c r="G149" s="46">
        <f t="shared" si="28"/>
        <v>93</v>
      </c>
      <c r="H149" s="46">
        <f t="shared" si="29"/>
        <v>1643</v>
      </c>
      <c r="I149" s="45"/>
      <c r="J149" s="44">
        <f t="shared" si="30"/>
        <v>0</v>
      </c>
      <c r="K149" s="44">
        <f t="shared" si="31"/>
        <v>0</v>
      </c>
      <c r="L149" s="44">
        <v>0</v>
      </c>
      <c r="M149" s="45"/>
      <c r="N149" s="19">
        <f t="shared" si="33"/>
        <v>1550</v>
      </c>
      <c r="O149" s="19">
        <f t="shared" si="33"/>
        <v>93</v>
      </c>
      <c r="P149" s="73">
        <f t="shared" si="33"/>
        <v>1643</v>
      </c>
    </row>
    <row r="150" spans="2:16" x14ac:dyDescent="0.25">
      <c r="C150" t="s">
        <v>155</v>
      </c>
      <c r="D150" t="s">
        <v>176</v>
      </c>
      <c r="E150" s="32">
        <v>115</v>
      </c>
      <c r="F150" s="46">
        <v>2880</v>
      </c>
      <c r="G150" s="46">
        <f t="shared" si="28"/>
        <v>172.79999999999998</v>
      </c>
      <c r="H150" s="46">
        <f t="shared" si="29"/>
        <v>3052.8</v>
      </c>
      <c r="I150" s="45"/>
      <c r="J150" s="44">
        <f t="shared" si="30"/>
        <v>0</v>
      </c>
      <c r="K150" s="44">
        <f t="shared" si="31"/>
        <v>0</v>
      </c>
      <c r="L150" s="44">
        <v>0</v>
      </c>
      <c r="M150" s="45"/>
      <c r="N150" s="19">
        <f t="shared" si="33"/>
        <v>2880</v>
      </c>
      <c r="O150" s="19">
        <f t="shared" si="33"/>
        <v>172.79999999999998</v>
      </c>
      <c r="P150" s="73">
        <f t="shared" si="33"/>
        <v>3052.8</v>
      </c>
    </row>
    <row r="151" spans="2:16" x14ac:dyDescent="0.25">
      <c r="C151" t="s">
        <v>168</v>
      </c>
      <c r="D151" t="s">
        <v>177</v>
      </c>
      <c r="E151" s="32">
        <v>164</v>
      </c>
      <c r="F151" s="46">
        <v>300</v>
      </c>
      <c r="G151" s="46">
        <f t="shared" si="28"/>
        <v>18</v>
      </c>
      <c r="H151" s="46">
        <f t="shared" si="29"/>
        <v>318</v>
      </c>
      <c r="I151" s="45"/>
      <c r="J151" s="44">
        <f t="shared" si="30"/>
        <v>0</v>
      </c>
      <c r="K151" s="44">
        <f t="shared" si="31"/>
        <v>0</v>
      </c>
      <c r="L151" s="44">
        <v>0</v>
      </c>
      <c r="M151" s="45"/>
      <c r="N151" s="19">
        <f t="shared" si="33"/>
        <v>300</v>
      </c>
      <c r="O151" s="19">
        <f t="shared" si="33"/>
        <v>18</v>
      </c>
      <c r="P151" s="73">
        <f t="shared" si="33"/>
        <v>318</v>
      </c>
    </row>
    <row r="152" spans="2:16" x14ac:dyDescent="0.25">
      <c r="C152" t="s">
        <v>178</v>
      </c>
      <c r="D152" t="s">
        <v>179</v>
      </c>
      <c r="E152" s="32">
        <v>1163</v>
      </c>
      <c r="F152" s="46">
        <v>720.85</v>
      </c>
      <c r="G152" s="46">
        <f t="shared" si="28"/>
        <v>43.250999999999998</v>
      </c>
      <c r="H152" s="46">
        <f t="shared" si="29"/>
        <v>764.101</v>
      </c>
      <c r="I152" s="45"/>
      <c r="J152" s="44">
        <f t="shared" si="30"/>
        <v>0</v>
      </c>
      <c r="K152" s="44">
        <f t="shared" si="31"/>
        <v>0</v>
      </c>
      <c r="L152" s="44">
        <v>0</v>
      </c>
      <c r="M152" s="45"/>
      <c r="N152" s="19">
        <f t="shared" si="33"/>
        <v>720.85</v>
      </c>
      <c r="O152" s="19">
        <f t="shared" si="33"/>
        <v>43.250999999999998</v>
      </c>
      <c r="P152" s="73">
        <f t="shared" si="33"/>
        <v>764.101</v>
      </c>
    </row>
    <row r="153" spans="2:16" x14ac:dyDescent="0.25">
      <c r="C153" t="s">
        <v>180</v>
      </c>
      <c r="D153" t="s">
        <v>109</v>
      </c>
      <c r="E153" s="32">
        <v>1158</v>
      </c>
      <c r="F153" s="46">
        <v>3883</v>
      </c>
      <c r="G153" s="46">
        <f t="shared" si="28"/>
        <v>232.98</v>
      </c>
      <c r="H153" s="46">
        <f t="shared" si="29"/>
        <v>4115.9799999999996</v>
      </c>
      <c r="I153" s="45"/>
      <c r="J153" s="44">
        <f t="shared" si="30"/>
        <v>0</v>
      </c>
      <c r="K153" s="44">
        <f t="shared" si="31"/>
        <v>0</v>
      </c>
      <c r="L153" s="44">
        <v>0</v>
      </c>
      <c r="M153" s="45"/>
      <c r="N153" s="19">
        <f t="shared" si="33"/>
        <v>3883</v>
      </c>
      <c r="O153" s="19">
        <f t="shared" si="33"/>
        <v>232.98</v>
      </c>
      <c r="P153" s="73">
        <f t="shared" si="33"/>
        <v>4115.9799999999996</v>
      </c>
    </row>
    <row r="154" spans="2:16" x14ac:dyDescent="0.25">
      <c r="C154" t="s">
        <v>181</v>
      </c>
      <c r="D154" t="s">
        <v>182</v>
      </c>
      <c r="E154" s="32">
        <v>1187</v>
      </c>
      <c r="F154" s="46">
        <v>677.41</v>
      </c>
      <c r="G154" s="46">
        <f t="shared" si="28"/>
        <v>40.644599999999997</v>
      </c>
      <c r="H154" s="46">
        <f t="shared" si="29"/>
        <v>718.05459999999994</v>
      </c>
      <c r="I154" s="45"/>
      <c r="J154" s="44">
        <f t="shared" si="30"/>
        <v>0</v>
      </c>
      <c r="K154" s="44">
        <f t="shared" si="31"/>
        <v>0</v>
      </c>
      <c r="L154" s="44">
        <v>0</v>
      </c>
      <c r="M154" s="45"/>
      <c r="N154" s="19">
        <f t="shared" si="33"/>
        <v>677.41</v>
      </c>
      <c r="O154" s="19">
        <f t="shared" si="33"/>
        <v>40.644599999999997</v>
      </c>
      <c r="P154" s="73">
        <f t="shared" si="33"/>
        <v>718.05459999999994</v>
      </c>
    </row>
    <row r="155" spans="2:16" x14ac:dyDescent="0.25">
      <c r="C155" t="s">
        <v>183</v>
      </c>
      <c r="D155" t="s">
        <v>184</v>
      </c>
      <c r="E155" s="32">
        <v>1617</v>
      </c>
      <c r="F155" s="46">
        <v>900</v>
      </c>
      <c r="G155" s="46">
        <f t="shared" si="28"/>
        <v>54</v>
      </c>
      <c r="H155" s="46">
        <f t="shared" si="29"/>
        <v>954</v>
      </c>
      <c r="I155" s="45"/>
      <c r="J155" s="44">
        <f t="shared" si="30"/>
        <v>0</v>
      </c>
      <c r="K155" s="44">
        <f t="shared" si="31"/>
        <v>0</v>
      </c>
      <c r="L155" s="44">
        <v>0</v>
      </c>
      <c r="M155" s="45"/>
      <c r="N155" s="19">
        <f t="shared" si="33"/>
        <v>900</v>
      </c>
      <c r="O155" s="19">
        <f t="shared" si="33"/>
        <v>54</v>
      </c>
      <c r="P155" s="73">
        <f t="shared" si="33"/>
        <v>954</v>
      </c>
    </row>
    <row r="156" spans="2:16" x14ac:dyDescent="0.25">
      <c r="C156" t="s">
        <v>183</v>
      </c>
      <c r="D156" t="s">
        <v>184</v>
      </c>
      <c r="E156" s="32">
        <v>1618</v>
      </c>
      <c r="F156" s="46">
        <v>391.5</v>
      </c>
      <c r="G156" s="46">
        <f t="shared" si="28"/>
        <v>23.49</v>
      </c>
      <c r="H156" s="46">
        <f t="shared" si="29"/>
        <v>414.99</v>
      </c>
      <c r="I156" s="45"/>
      <c r="J156" s="44">
        <f t="shared" si="30"/>
        <v>0</v>
      </c>
      <c r="K156" s="44">
        <f t="shared" si="31"/>
        <v>0</v>
      </c>
      <c r="L156" s="44">
        <v>0</v>
      </c>
      <c r="M156" s="45"/>
      <c r="N156" s="19">
        <f t="shared" si="33"/>
        <v>391.5</v>
      </c>
      <c r="O156" s="19">
        <f t="shared" si="33"/>
        <v>23.49</v>
      </c>
      <c r="P156" s="73">
        <f t="shared" si="33"/>
        <v>414.99</v>
      </c>
    </row>
    <row r="157" spans="2:16" x14ac:dyDescent="0.25">
      <c r="C157" t="s">
        <v>183</v>
      </c>
      <c r="D157" t="s">
        <v>184</v>
      </c>
      <c r="E157" s="32">
        <v>1619</v>
      </c>
      <c r="F157" s="46">
        <v>900</v>
      </c>
      <c r="G157" s="46">
        <f t="shared" si="28"/>
        <v>54</v>
      </c>
      <c r="H157" s="46">
        <f t="shared" si="29"/>
        <v>954</v>
      </c>
      <c r="I157" s="45"/>
      <c r="J157" s="44">
        <f t="shared" si="30"/>
        <v>0</v>
      </c>
      <c r="K157" s="44">
        <f t="shared" si="31"/>
        <v>0</v>
      </c>
      <c r="L157" s="44">
        <v>0</v>
      </c>
      <c r="M157" s="45"/>
      <c r="N157" s="19">
        <f t="shared" si="33"/>
        <v>900</v>
      </c>
      <c r="O157" s="19">
        <f t="shared" si="33"/>
        <v>54</v>
      </c>
      <c r="P157" s="73">
        <f t="shared" si="33"/>
        <v>954</v>
      </c>
    </row>
    <row r="158" spans="2:16" s="15" customFormat="1" ht="15.75" thickBot="1" x14ac:dyDescent="0.3">
      <c r="D158" s="16" t="s">
        <v>16</v>
      </c>
      <c r="E158" s="53"/>
      <c r="F158" s="47">
        <f t="shared" ref="F158:P158" si="34">SUM(F125:F157)</f>
        <v>35449.78</v>
      </c>
      <c r="G158" s="47">
        <f t="shared" si="34"/>
        <v>2126.9867999999997</v>
      </c>
      <c r="H158" s="47">
        <f t="shared" si="34"/>
        <v>37576.766800000005</v>
      </c>
      <c r="I158" s="47">
        <f t="shared" si="34"/>
        <v>0</v>
      </c>
      <c r="J158" s="47">
        <f t="shared" si="34"/>
        <v>350</v>
      </c>
      <c r="K158" s="47">
        <f t="shared" si="34"/>
        <v>21</v>
      </c>
      <c r="L158" s="47">
        <f t="shared" si="34"/>
        <v>371</v>
      </c>
      <c r="M158" s="47">
        <f t="shared" si="34"/>
        <v>0</v>
      </c>
      <c r="N158" s="47">
        <f t="shared" si="34"/>
        <v>35099.78</v>
      </c>
      <c r="O158" s="47">
        <f t="shared" si="34"/>
        <v>2105.9867999999997</v>
      </c>
      <c r="P158" s="47">
        <f t="shared" si="34"/>
        <v>37205.766800000005</v>
      </c>
    </row>
    <row r="159" spans="2:16" s="1" customFormat="1" ht="19.5" thickTop="1" x14ac:dyDescent="0.3">
      <c r="B159" s="60"/>
      <c r="C159" s="60"/>
      <c r="D159" s="60"/>
      <c r="E159" s="60"/>
      <c r="F159" s="12"/>
      <c r="G159" s="12"/>
      <c r="H159" s="12"/>
      <c r="N159" s="12"/>
      <c r="O159" s="12"/>
      <c r="P159" s="12"/>
    </row>
    <row r="160" spans="2:16" x14ac:dyDescent="0.25">
      <c r="B160" s="3" t="s">
        <v>17</v>
      </c>
      <c r="C160" s="3" t="s">
        <v>136</v>
      </c>
      <c r="D160" s="3" t="s">
        <v>137</v>
      </c>
      <c r="E160" s="3" t="s">
        <v>138</v>
      </c>
      <c r="F160" s="3" t="s">
        <v>139</v>
      </c>
      <c r="G160" s="3" t="s">
        <v>140</v>
      </c>
      <c r="H160" s="3" t="s">
        <v>12</v>
      </c>
      <c r="I160" s="45"/>
      <c r="J160" s="44"/>
      <c r="K160" s="44"/>
      <c r="L160" s="44"/>
      <c r="M160" s="45"/>
      <c r="N160" s="19"/>
      <c r="O160" s="19"/>
      <c r="P160" s="19"/>
    </row>
    <row r="161" spans="2:17" x14ac:dyDescent="0.25">
      <c r="B161" s="58">
        <v>43039</v>
      </c>
      <c r="C161" s="58"/>
      <c r="E161" s="32"/>
      <c r="F161" s="46"/>
      <c r="G161" s="46"/>
      <c r="H161" s="46"/>
      <c r="I161" s="45"/>
      <c r="J161" s="44"/>
      <c r="K161" s="44"/>
      <c r="L161" s="44"/>
      <c r="M161" s="45"/>
      <c r="N161" s="19"/>
      <c r="O161" s="19"/>
      <c r="P161" s="19"/>
    </row>
    <row r="162" spans="2:17" x14ac:dyDescent="0.25">
      <c r="B162" t="s">
        <v>19</v>
      </c>
      <c r="D162" s="31" t="s">
        <v>48</v>
      </c>
      <c r="E162" s="32" t="s">
        <v>49</v>
      </c>
      <c r="F162" s="8">
        <v>275.47000000000003</v>
      </c>
      <c r="G162" s="8">
        <f>F162*0.06</f>
        <v>16.528200000000002</v>
      </c>
      <c r="H162" s="8">
        <f>SUM(F162:G162)</f>
        <v>291.99820000000005</v>
      </c>
      <c r="J162" s="10">
        <f t="shared" ref="J162" si="35">L162/1.06</f>
        <v>0</v>
      </c>
      <c r="K162" s="35">
        <f>L162-J162</f>
        <v>0</v>
      </c>
      <c r="L162" s="34">
        <v>0</v>
      </c>
      <c r="N162" s="8">
        <f>F162-J162</f>
        <v>275.47000000000003</v>
      </c>
      <c r="O162" s="8">
        <f>G162-K162</f>
        <v>16.528200000000002</v>
      </c>
      <c r="P162" s="63">
        <f>H162-L162</f>
        <v>291.99820000000005</v>
      </c>
    </row>
    <row r="163" spans="2:17" x14ac:dyDescent="0.25">
      <c r="D163" s="11" t="s">
        <v>92</v>
      </c>
      <c r="E163" s="32" t="s">
        <v>188</v>
      </c>
      <c r="F163" s="8">
        <v>471.69900000000001</v>
      </c>
      <c r="G163" s="8">
        <f>F163*0.06</f>
        <v>28.301939999999998</v>
      </c>
      <c r="H163" s="8">
        <f>SUM(F163:G163)</f>
        <v>500.00094000000001</v>
      </c>
      <c r="J163" s="10">
        <f t="shared" ref="J163" si="36">L163/1.06</f>
        <v>0</v>
      </c>
      <c r="K163" s="35">
        <f t="shared" ref="K163" si="37">L163-J163</f>
        <v>0</v>
      </c>
      <c r="L163" s="10">
        <v>0</v>
      </c>
      <c r="N163" s="8">
        <f t="shared" ref="N163" si="38">F163-J163</f>
        <v>471.69900000000001</v>
      </c>
      <c r="O163" s="8">
        <f t="shared" ref="O163" si="39">G163-K163</f>
        <v>28.301939999999998</v>
      </c>
      <c r="P163" s="63">
        <f t="shared" ref="P163" si="40">H163-L163</f>
        <v>500.00094000000001</v>
      </c>
    </row>
    <row r="164" spans="2:17" x14ac:dyDescent="0.25">
      <c r="C164" t="s">
        <v>145</v>
      </c>
      <c r="D164" t="s">
        <v>189</v>
      </c>
      <c r="E164" s="32" t="s">
        <v>190</v>
      </c>
      <c r="F164" s="46">
        <v>4591.67</v>
      </c>
      <c r="G164" s="46">
        <f>F164*0.06</f>
        <v>275.50020000000001</v>
      </c>
      <c r="H164" s="46">
        <f t="shared" ref="H164:H193" si="41">F164+G164</f>
        <v>4867.1702000000005</v>
      </c>
      <c r="I164" s="45"/>
      <c r="J164" s="44">
        <f t="shared" ref="J164:J193" si="42">L164/1.06</f>
        <v>0</v>
      </c>
      <c r="K164" s="44">
        <f t="shared" ref="K164:K193" si="43">L164-J164</f>
        <v>0</v>
      </c>
      <c r="L164" s="44">
        <v>0</v>
      </c>
      <c r="M164" s="45"/>
      <c r="N164" s="19">
        <f t="shared" ref="N164:N193" si="44">F164-J164</f>
        <v>4591.67</v>
      </c>
      <c r="O164" s="19">
        <f t="shared" ref="O164:O173" si="45">G164-K164</f>
        <v>275.50020000000001</v>
      </c>
      <c r="P164" s="73">
        <f t="shared" ref="P164:P193" si="46">H164-L164</f>
        <v>4867.1702000000005</v>
      </c>
    </row>
    <row r="165" spans="2:17" x14ac:dyDescent="0.25">
      <c r="D165" s="11" t="s">
        <v>73</v>
      </c>
      <c r="E165" s="32" t="s">
        <v>192</v>
      </c>
      <c r="F165" s="8">
        <v>250</v>
      </c>
      <c r="G165" s="8">
        <f>F165*0.06</f>
        <v>15</v>
      </c>
      <c r="H165" s="8">
        <f t="shared" ref="H165" si="47">SUM(F165:G165)</f>
        <v>265</v>
      </c>
      <c r="J165" s="10">
        <f t="shared" si="42"/>
        <v>190.33018867924528</v>
      </c>
      <c r="K165" s="35">
        <f t="shared" si="43"/>
        <v>11.419811320754718</v>
      </c>
      <c r="L165" s="10">
        <v>201.75</v>
      </c>
      <c r="N165" s="8">
        <f t="shared" si="44"/>
        <v>59.669811320754718</v>
      </c>
      <c r="O165" s="8">
        <f t="shared" si="45"/>
        <v>3.5801886792452819</v>
      </c>
      <c r="P165" s="64">
        <f t="shared" si="46"/>
        <v>63.25</v>
      </c>
      <c r="Q165">
        <v>67.5</v>
      </c>
    </row>
    <row r="166" spans="2:17" x14ac:dyDescent="0.25">
      <c r="C166" t="s">
        <v>145</v>
      </c>
      <c r="E166" s="32"/>
      <c r="F166" s="46"/>
      <c r="G166" s="46">
        <f t="shared" ref="G166:G193" si="48">F166*0.06</f>
        <v>0</v>
      </c>
      <c r="H166" s="46">
        <f t="shared" si="41"/>
        <v>0</v>
      </c>
      <c r="I166" s="45"/>
      <c r="J166" s="44">
        <f t="shared" si="42"/>
        <v>0</v>
      </c>
      <c r="K166" s="44">
        <f t="shared" si="43"/>
        <v>0</v>
      </c>
      <c r="L166" s="44">
        <v>0</v>
      </c>
      <c r="M166" s="45"/>
      <c r="N166" s="19">
        <f t="shared" si="44"/>
        <v>0</v>
      </c>
      <c r="O166" s="19">
        <f t="shared" si="45"/>
        <v>0</v>
      </c>
      <c r="P166" s="19">
        <f t="shared" si="46"/>
        <v>0</v>
      </c>
    </row>
    <row r="167" spans="2:17" x14ac:dyDescent="0.25">
      <c r="C167" t="s">
        <v>145</v>
      </c>
      <c r="E167" s="32"/>
      <c r="F167" s="46"/>
      <c r="G167" s="46">
        <f t="shared" si="48"/>
        <v>0</v>
      </c>
      <c r="H167" s="46">
        <f t="shared" si="41"/>
        <v>0</v>
      </c>
      <c r="I167" s="45"/>
      <c r="J167" s="44">
        <f t="shared" si="42"/>
        <v>0</v>
      </c>
      <c r="K167" s="44">
        <f t="shared" si="43"/>
        <v>0</v>
      </c>
      <c r="L167" s="44">
        <v>0</v>
      </c>
      <c r="M167" s="45"/>
      <c r="N167" s="19">
        <f t="shared" si="44"/>
        <v>0</v>
      </c>
      <c r="O167" s="19">
        <f t="shared" si="45"/>
        <v>0</v>
      </c>
      <c r="P167" s="19">
        <f t="shared" si="46"/>
        <v>0</v>
      </c>
    </row>
    <row r="168" spans="2:17" x14ac:dyDescent="0.25">
      <c r="C168" t="s">
        <v>147</v>
      </c>
      <c r="E168" s="32"/>
      <c r="F168" s="46"/>
      <c r="G168" s="46">
        <f t="shared" si="48"/>
        <v>0</v>
      </c>
      <c r="H168" s="46">
        <f t="shared" si="41"/>
        <v>0</v>
      </c>
      <c r="I168" s="45"/>
      <c r="J168" s="44">
        <f t="shared" si="42"/>
        <v>0</v>
      </c>
      <c r="K168" s="44">
        <f t="shared" si="43"/>
        <v>0</v>
      </c>
      <c r="L168" s="44">
        <v>0</v>
      </c>
      <c r="M168" s="45"/>
      <c r="N168" s="19">
        <f t="shared" si="44"/>
        <v>0</v>
      </c>
      <c r="O168" s="19">
        <f t="shared" si="45"/>
        <v>0</v>
      </c>
      <c r="P168" s="19">
        <f t="shared" si="46"/>
        <v>0</v>
      </c>
    </row>
    <row r="169" spans="2:17" x14ac:dyDescent="0.25">
      <c r="C169" t="s">
        <v>149</v>
      </c>
      <c r="E169" s="32"/>
      <c r="F169" s="46"/>
      <c r="G169" s="46">
        <f t="shared" si="48"/>
        <v>0</v>
      </c>
      <c r="H169" s="46">
        <f t="shared" si="41"/>
        <v>0</v>
      </c>
      <c r="I169" s="45"/>
      <c r="J169" s="44">
        <f t="shared" si="42"/>
        <v>0</v>
      </c>
      <c r="K169" s="44">
        <f t="shared" si="43"/>
        <v>0</v>
      </c>
      <c r="L169" s="44">
        <v>0</v>
      </c>
      <c r="M169" s="45"/>
      <c r="N169" s="19">
        <f t="shared" si="44"/>
        <v>0</v>
      </c>
      <c r="O169" s="19">
        <f t="shared" si="45"/>
        <v>0</v>
      </c>
      <c r="P169" s="19">
        <f t="shared" si="46"/>
        <v>0</v>
      </c>
    </row>
    <row r="170" spans="2:17" x14ac:dyDescent="0.25">
      <c r="C170" t="s">
        <v>150</v>
      </c>
      <c r="E170" s="32"/>
      <c r="F170" s="46"/>
      <c r="G170" s="46">
        <f t="shared" si="48"/>
        <v>0</v>
      </c>
      <c r="H170" s="46">
        <f t="shared" si="41"/>
        <v>0</v>
      </c>
      <c r="I170" s="45"/>
      <c r="J170" s="44">
        <f t="shared" si="42"/>
        <v>0</v>
      </c>
      <c r="K170" s="44">
        <f t="shared" si="43"/>
        <v>0</v>
      </c>
      <c r="L170" s="44">
        <v>0</v>
      </c>
      <c r="M170" s="45"/>
      <c r="N170" s="19">
        <f t="shared" si="44"/>
        <v>0</v>
      </c>
      <c r="O170" s="19">
        <f t="shared" si="45"/>
        <v>0</v>
      </c>
      <c r="P170" s="19">
        <f t="shared" si="46"/>
        <v>0</v>
      </c>
    </row>
    <row r="171" spans="2:17" x14ac:dyDescent="0.25">
      <c r="C171" t="s">
        <v>152</v>
      </c>
      <c r="E171" s="32"/>
      <c r="F171" s="46"/>
      <c r="G171" s="46">
        <f t="shared" si="48"/>
        <v>0</v>
      </c>
      <c r="H171" s="46">
        <f t="shared" si="41"/>
        <v>0</v>
      </c>
      <c r="I171" s="45"/>
      <c r="J171" s="44">
        <f t="shared" si="42"/>
        <v>0</v>
      </c>
      <c r="K171" s="44">
        <f t="shared" si="43"/>
        <v>0</v>
      </c>
      <c r="L171" s="44">
        <v>0</v>
      </c>
      <c r="M171" s="45"/>
      <c r="N171" s="19">
        <f t="shared" si="44"/>
        <v>0</v>
      </c>
      <c r="O171" s="19">
        <f t="shared" si="45"/>
        <v>0</v>
      </c>
      <c r="P171" s="19">
        <f t="shared" si="46"/>
        <v>0</v>
      </c>
    </row>
    <row r="172" spans="2:17" x14ac:dyDescent="0.25">
      <c r="C172" t="s">
        <v>154</v>
      </c>
      <c r="E172" s="32"/>
      <c r="F172" s="46"/>
      <c r="G172" s="46">
        <f t="shared" si="48"/>
        <v>0</v>
      </c>
      <c r="H172" s="46">
        <f t="shared" si="41"/>
        <v>0</v>
      </c>
      <c r="I172" s="45"/>
      <c r="J172" s="44">
        <f t="shared" si="42"/>
        <v>0</v>
      </c>
      <c r="K172" s="44">
        <f t="shared" si="43"/>
        <v>0</v>
      </c>
      <c r="L172" s="44">
        <v>0</v>
      </c>
      <c r="M172" s="45"/>
      <c r="N172" s="19">
        <f t="shared" si="44"/>
        <v>0</v>
      </c>
      <c r="O172" s="19">
        <f t="shared" si="45"/>
        <v>0</v>
      </c>
      <c r="P172" s="19">
        <f t="shared" si="46"/>
        <v>0</v>
      </c>
    </row>
    <row r="173" spans="2:17" x14ac:dyDescent="0.25">
      <c r="C173" t="s">
        <v>155</v>
      </c>
      <c r="E173" s="32"/>
      <c r="F173" s="46"/>
      <c r="G173" s="46">
        <f t="shared" si="48"/>
        <v>0</v>
      </c>
      <c r="H173" s="46">
        <f t="shared" si="41"/>
        <v>0</v>
      </c>
      <c r="I173" s="45"/>
      <c r="J173" s="44">
        <f t="shared" si="42"/>
        <v>0</v>
      </c>
      <c r="K173" s="44">
        <f t="shared" si="43"/>
        <v>0</v>
      </c>
      <c r="L173" s="44">
        <v>0</v>
      </c>
      <c r="M173" s="45"/>
      <c r="N173" s="19">
        <f t="shared" si="44"/>
        <v>0</v>
      </c>
      <c r="O173" s="19">
        <f t="shared" si="45"/>
        <v>0</v>
      </c>
      <c r="P173" s="19">
        <f t="shared" si="46"/>
        <v>0</v>
      </c>
    </row>
    <row r="174" spans="2:17" x14ac:dyDescent="0.25">
      <c r="C174" t="s">
        <v>157</v>
      </c>
      <c r="E174" s="32"/>
      <c r="F174" s="46"/>
      <c r="G174" s="46">
        <f t="shared" si="48"/>
        <v>0</v>
      </c>
      <c r="H174" s="46">
        <f t="shared" si="41"/>
        <v>0</v>
      </c>
      <c r="I174" s="45"/>
      <c r="J174" s="44">
        <f t="shared" si="42"/>
        <v>0</v>
      </c>
      <c r="K174" s="44">
        <f t="shared" si="43"/>
        <v>0</v>
      </c>
      <c r="L174" s="44">
        <v>0</v>
      </c>
      <c r="M174" s="45"/>
      <c r="N174" s="19">
        <f t="shared" si="44"/>
        <v>0</v>
      </c>
      <c r="O174" s="19">
        <f>G174-K174</f>
        <v>0</v>
      </c>
      <c r="P174" s="19">
        <f t="shared" si="46"/>
        <v>0</v>
      </c>
    </row>
    <row r="175" spans="2:17" x14ac:dyDescent="0.25">
      <c r="C175" t="s">
        <v>159</v>
      </c>
      <c r="E175" s="32"/>
      <c r="F175" s="46"/>
      <c r="G175" s="46">
        <f t="shared" si="48"/>
        <v>0</v>
      </c>
      <c r="H175" s="46">
        <f t="shared" si="41"/>
        <v>0</v>
      </c>
      <c r="I175" s="45"/>
      <c r="J175" s="44">
        <f t="shared" si="42"/>
        <v>0</v>
      </c>
      <c r="K175" s="44">
        <f t="shared" si="43"/>
        <v>0</v>
      </c>
      <c r="L175" s="44">
        <v>0</v>
      </c>
      <c r="M175" s="45"/>
      <c r="N175" s="19">
        <f t="shared" si="44"/>
        <v>0</v>
      </c>
      <c r="O175" s="19">
        <f t="shared" ref="O175:O193" si="49">G175-K175</f>
        <v>0</v>
      </c>
      <c r="P175" s="19">
        <f t="shared" si="46"/>
        <v>0</v>
      </c>
    </row>
    <row r="176" spans="2:17" x14ac:dyDescent="0.25">
      <c r="C176" t="s">
        <v>161</v>
      </c>
      <c r="E176" s="32"/>
      <c r="F176" s="46"/>
      <c r="G176" s="46">
        <f t="shared" si="48"/>
        <v>0</v>
      </c>
      <c r="H176" s="46">
        <f t="shared" si="41"/>
        <v>0</v>
      </c>
      <c r="I176" s="45"/>
      <c r="J176" s="44">
        <f t="shared" si="42"/>
        <v>0</v>
      </c>
      <c r="K176" s="44">
        <f t="shared" si="43"/>
        <v>0</v>
      </c>
      <c r="L176" s="44">
        <v>0</v>
      </c>
      <c r="M176" s="45"/>
      <c r="N176" s="19">
        <f t="shared" si="44"/>
        <v>0</v>
      </c>
      <c r="O176" s="19">
        <f t="shared" si="49"/>
        <v>0</v>
      </c>
      <c r="P176" s="19">
        <f t="shared" si="46"/>
        <v>0</v>
      </c>
    </row>
    <row r="177" spans="3:16" x14ac:dyDescent="0.25">
      <c r="C177" t="s">
        <v>163</v>
      </c>
      <c r="E177" s="32"/>
      <c r="F177" s="46"/>
      <c r="G177" s="46">
        <f t="shared" si="48"/>
        <v>0</v>
      </c>
      <c r="H177" s="46">
        <f t="shared" si="41"/>
        <v>0</v>
      </c>
      <c r="I177" s="45"/>
      <c r="J177" s="44">
        <f t="shared" si="42"/>
        <v>0</v>
      </c>
      <c r="K177" s="44">
        <f t="shared" si="43"/>
        <v>0</v>
      </c>
      <c r="L177" s="44">
        <v>0</v>
      </c>
      <c r="M177" s="45"/>
      <c r="N177" s="19">
        <f t="shared" si="44"/>
        <v>0</v>
      </c>
      <c r="O177" s="19">
        <f t="shared" si="49"/>
        <v>0</v>
      </c>
      <c r="P177" s="19">
        <f t="shared" si="46"/>
        <v>0</v>
      </c>
    </row>
    <row r="178" spans="3:16" x14ac:dyDescent="0.25">
      <c r="C178" t="s">
        <v>165</v>
      </c>
      <c r="E178" s="32"/>
      <c r="F178" s="46"/>
      <c r="G178" s="46">
        <f t="shared" si="48"/>
        <v>0</v>
      </c>
      <c r="H178" s="46">
        <f t="shared" si="41"/>
        <v>0</v>
      </c>
      <c r="I178" s="45"/>
      <c r="J178" s="44">
        <f t="shared" si="42"/>
        <v>0</v>
      </c>
      <c r="K178" s="44">
        <f t="shared" si="43"/>
        <v>0</v>
      </c>
      <c r="L178" s="44">
        <v>0</v>
      </c>
      <c r="M178" s="45"/>
      <c r="N178" s="19">
        <f t="shared" si="44"/>
        <v>0</v>
      </c>
      <c r="O178" s="19">
        <f t="shared" si="49"/>
        <v>0</v>
      </c>
      <c r="P178" s="19">
        <f t="shared" si="46"/>
        <v>0</v>
      </c>
    </row>
    <row r="179" spans="3:16" x14ac:dyDescent="0.25">
      <c r="C179" t="s">
        <v>166</v>
      </c>
      <c r="E179" s="32"/>
      <c r="F179" s="46"/>
      <c r="G179" s="46">
        <f t="shared" si="48"/>
        <v>0</v>
      </c>
      <c r="H179" s="46">
        <f t="shared" si="41"/>
        <v>0</v>
      </c>
      <c r="I179" s="45"/>
      <c r="J179" s="44">
        <f t="shared" si="42"/>
        <v>0</v>
      </c>
      <c r="K179" s="44">
        <f t="shared" si="43"/>
        <v>0</v>
      </c>
      <c r="L179" s="44">
        <v>0</v>
      </c>
      <c r="M179" s="45"/>
      <c r="N179" s="19">
        <f t="shared" si="44"/>
        <v>0</v>
      </c>
      <c r="O179" s="19">
        <f t="shared" si="49"/>
        <v>0</v>
      </c>
      <c r="P179" s="19">
        <f t="shared" si="46"/>
        <v>0</v>
      </c>
    </row>
    <row r="180" spans="3:16" x14ac:dyDescent="0.25">
      <c r="C180" t="s">
        <v>166</v>
      </c>
      <c r="E180" s="32"/>
      <c r="F180" s="46"/>
      <c r="G180" s="46">
        <f t="shared" si="48"/>
        <v>0</v>
      </c>
      <c r="H180" s="46">
        <f t="shared" si="41"/>
        <v>0</v>
      </c>
      <c r="I180" s="45"/>
      <c r="J180" s="44">
        <f t="shared" si="42"/>
        <v>0</v>
      </c>
      <c r="K180" s="44">
        <f t="shared" si="43"/>
        <v>0</v>
      </c>
      <c r="L180" s="44">
        <v>0</v>
      </c>
      <c r="M180" s="45"/>
      <c r="N180" s="19">
        <f t="shared" si="44"/>
        <v>0</v>
      </c>
      <c r="O180" s="19">
        <f t="shared" si="49"/>
        <v>0</v>
      </c>
      <c r="P180" s="19">
        <f t="shared" si="46"/>
        <v>0</v>
      </c>
    </row>
    <row r="181" spans="3:16" x14ac:dyDescent="0.25">
      <c r="C181" t="s">
        <v>159</v>
      </c>
      <c r="E181" s="32"/>
      <c r="F181" s="46"/>
      <c r="G181" s="46">
        <f t="shared" si="48"/>
        <v>0</v>
      </c>
      <c r="H181" s="46">
        <f t="shared" si="41"/>
        <v>0</v>
      </c>
      <c r="I181" s="45"/>
      <c r="J181" s="44">
        <f t="shared" si="42"/>
        <v>0</v>
      </c>
      <c r="K181" s="44">
        <f t="shared" si="43"/>
        <v>0</v>
      </c>
      <c r="L181" s="44">
        <v>0</v>
      </c>
      <c r="M181" s="45"/>
      <c r="N181" s="19">
        <f t="shared" si="44"/>
        <v>0</v>
      </c>
      <c r="O181" s="19">
        <f t="shared" si="49"/>
        <v>0</v>
      </c>
      <c r="P181" s="19">
        <f t="shared" si="46"/>
        <v>0</v>
      </c>
    </row>
    <row r="182" spans="3:16" x14ac:dyDescent="0.25">
      <c r="C182" t="s">
        <v>168</v>
      </c>
      <c r="E182" s="32"/>
      <c r="F182" s="46"/>
      <c r="G182" s="46">
        <f t="shared" si="48"/>
        <v>0</v>
      </c>
      <c r="H182" s="46">
        <f t="shared" si="41"/>
        <v>0</v>
      </c>
      <c r="I182" s="45"/>
      <c r="J182" s="44">
        <f t="shared" si="42"/>
        <v>0</v>
      </c>
      <c r="K182" s="44">
        <f t="shared" si="43"/>
        <v>0</v>
      </c>
      <c r="L182" s="44">
        <v>0</v>
      </c>
      <c r="M182" s="45"/>
      <c r="N182" s="19">
        <f t="shared" si="44"/>
        <v>0</v>
      </c>
      <c r="O182" s="19">
        <f t="shared" si="49"/>
        <v>0</v>
      </c>
      <c r="P182" s="19">
        <f t="shared" si="46"/>
        <v>0</v>
      </c>
    </row>
    <row r="183" spans="3:16" x14ac:dyDescent="0.25">
      <c r="C183" t="s">
        <v>170</v>
      </c>
      <c r="E183" s="32"/>
      <c r="F183" s="46"/>
      <c r="G183" s="46">
        <f t="shared" si="48"/>
        <v>0</v>
      </c>
      <c r="H183" s="46">
        <f t="shared" si="41"/>
        <v>0</v>
      </c>
      <c r="I183" s="45"/>
      <c r="J183" s="44">
        <f t="shared" si="42"/>
        <v>0</v>
      </c>
      <c r="K183" s="44">
        <f t="shared" si="43"/>
        <v>0</v>
      </c>
      <c r="L183" s="44">
        <v>0</v>
      </c>
      <c r="M183" s="45"/>
      <c r="N183" s="19">
        <f t="shared" si="44"/>
        <v>0</v>
      </c>
      <c r="O183" s="19">
        <f t="shared" si="49"/>
        <v>0</v>
      </c>
      <c r="P183" s="19">
        <f t="shared" si="46"/>
        <v>0</v>
      </c>
    </row>
    <row r="184" spans="3:16" x14ac:dyDescent="0.25">
      <c r="C184" t="s">
        <v>172</v>
      </c>
      <c r="E184" s="32"/>
      <c r="F184" s="46"/>
      <c r="G184" s="46">
        <f t="shared" si="48"/>
        <v>0</v>
      </c>
      <c r="H184" s="46">
        <f t="shared" si="41"/>
        <v>0</v>
      </c>
      <c r="I184" s="45"/>
      <c r="J184" s="44">
        <f t="shared" si="42"/>
        <v>0</v>
      </c>
      <c r="K184" s="44">
        <f t="shared" si="43"/>
        <v>0</v>
      </c>
      <c r="L184" s="44">
        <v>0</v>
      </c>
      <c r="M184" s="45"/>
      <c r="N184" s="19">
        <f t="shared" si="44"/>
        <v>0</v>
      </c>
      <c r="O184" s="19">
        <f t="shared" si="49"/>
        <v>0</v>
      </c>
      <c r="P184" s="19">
        <f t="shared" si="46"/>
        <v>0</v>
      </c>
    </row>
    <row r="185" spans="3:16" x14ac:dyDescent="0.25">
      <c r="C185" t="s">
        <v>174</v>
      </c>
      <c r="E185" s="32"/>
      <c r="F185" s="46"/>
      <c r="G185" s="46">
        <f t="shared" si="48"/>
        <v>0</v>
      </c>
      <c r="H185" s="46">
        <f t="shared" si="41"/>
        <v>0</v>
      </c>
      <c r="I185" s="45"/>
      <c r="J185" s="44">
        <f t="shared" si="42"/>
        <v>0</v>
      </c>
      <c r="K185" s="44">
        <f t="shared" si="43"/>
        <v>0</v>
      </c>
      <c r="L185" s="44">
        <v>0</v>
      </c>
      <c r="M185" s="45"/>
      <c r="N185" s="19">
        <f t="shared" si="44"/>
        <v>0</v>
      </c>
      <c r="O185" s="19">
        <f t="shared" si="49"/>
        <v>0</v>
      </c>
      <c r="P185" s="19">
        <f t="shared" si="46"/>
        <v>0</v>
      </c>
    </row>
    <row r="186" spans="3:16" x14ac:dyDescent="0.25">
      <c r="C186" t="s">
        <v>155</v>
      </c>
      <c r="E186" s="32"/>
      <c r="F186" s="46"/>
      <c r="G186" s="46">
        <f t="shared" si="48"/>
        <v>0</v>
      </c>
      <c r="H186" s="46">
        <f t="shared" si="41"/>
        <v>0</v>
      </c>
      <c r="I186" s="45"/>
      <c r="J186" s="44">
        <f t="shared" si="42"/>
        <v>0</v>
      </c>
      <c r="K186" s="44">
        <f t="shared" si="43"/>
        <v>0</v>
      </c>
      <c r="L186" s="44">
        <v>0</v>
      </c>
      <c r="M186" s="45"/>
      <c r="N186" s="19">
        <f t="shared" si="44"/>
        <v>0</v>
      </c>
      <c r="O186" s="19">
        <f t="shared" si="49"/>
        <v>0</v>
      </c>
      <c r="P186" s="19">
        <f t="shared" si="46"/>
        <v>0</v>
      </c>
    </row>
    <row r="187" spans="3:16" x14ac:dyDescent="0.25">
      <c r="C187" t="s">
        <v>168</v>
      </c>
      <c r="E187" s="32"/>
      <c r="F187" s="46"/>
      <c r="G187" s="46">
        <f t="shared" si="48"/>
        <v>0</v>
      </c>
      <c r="H187" s="46">
        <f t="shared" si="41"/>
        <v>0</v>
      </c>
      <c r="I187" s="45"/>
      <c r="J187" s="44">
        <f t="shared" si="42"/>
        <v>0</v>
      </c>
      <c r="K187" s="44">
        <f t="shared" si="43"/>
        <v>0</v>
      </c>
      <c r="L187" s="44">
        <v>0</v>
      </c>
      <c r="M187" s="45"/>
      <c r="N187" s="19">
        <f t="shared" si="44"/>
        <v>0</v>
      </c>
      <c r="O187" s="19">
        <f t="shared" si="49"/>
        <v>0</v>
      </c>
      <c r="P187" s="19">
        <f t="shared" si="46"/>
        <v>0</v>
      </c>
    </row>
    <row r="188" spans="3:16" x14ac:dyDescent="0.25">
      <c r="C188" t="s">
        <v>178</v>
      </c>
      <c r="E188" s="32"/>
      <c r="F188" s="46"/>
      <c r="G188" s="46">
        <f t="shared" si="48"/>
        <v>0</v>
      </c>
      <c r="H188" s="46">
        <f t="shared" si="41"/>
        <v>0</v>
      </c>
      <c r="I188" s="45"/>
      <c r="J188" s="44">
        <f t="shared" si="42"/>
        <v>0</v>
      </c>
      <c r="K188" s="44">
        <f t="shared" si="43"/>
        <v>0</v>
      </c>
      <c r="L188" s="44">
        <v>0</v>
      </c>
      <c r="M188" s="45"/>
      <c r="N188" s="19">
        <f t="shared" si="44"/>
        <v>0</v>
      </c>
      <c r="O188" s="19">
        <f t="shared" si="49"/>
        <v>0</v>
      </c>
      <c r="P188" s="19">
        <f t="shared" si="46"/>
        <v>0</v>
      </c>
    </row>
    <row r="189" spans="3:16" x14ac:dyDescent="0.25">
      <c r="C189" t="s">
        <v>180</v>
      </c>
      <c r="E189" s="32"/>
      <c r="F189" s="46"/>
      <c r="G189" s="46">
        <f t="shared" si="48"/>
        <v>0</v>
      </c>
      <c r="H189" s="46">
        <f t="shared" si="41"/>
        <v>0</v>
      </c>
      <c r="I189" s="45"/>
      <c r="J189" s="44">
        <f t="shared" si="42"/>
        <v>0</v>
      </c>
      <c r="K189" s="44">
        <f t="shared" si="43"/>
        <v>0</v>
      </c>
      <c r="L189" s="44">
        <v>0</v>
      </c>
      <c r="M189" s="45"/>
      <c r="N189" s="19">
        <f t="shared" si="44"/>
        <v>0</v>
      </c>
      <c r="O189" s="19">
        <f t="shared" si="49"/>
        <v>0</v>
      </c>
      <c r="P189" s="19">
        <f t="shared" si="46"/>
        <v>0</v>
      </c>
    </row>
    <row r="190" spans="3:16" x14ac:dyDescent="0.25">
      <c r="C190" t="s">
        <v>181</v>
      </c>
      <c r="E190" s="32"/>
      <c r="F190" s="46"/>
      <c r="G190" s="46">
        <f t="shared" si="48"/>
        <v>0</v>
      </c>
      <c r="H190" s="46">
        <f t="shared" si="41"/>
        <v>0</v>
      </c>
      <c r="I190" s="45"/>
      <c r="J190" s="44">
        <f t="shared" si="42"/>
        <v>0</v>
      </c>
      <c r="K190" s="44">
        <f t="shared" si="43"/>
        <v>0</v>
      </c>
      <c r="L190" s="44">
        <v>0</v>
      </c>
      <c r="M190" s="45"/>
      <c r="N190" s="19">
        <f t="shared" si="44"/>
        <v>0</v>
      </c>
      <c r="O190" s="19">
        <f t="shared" si="49"/>
        <v>0</v>
      </c>
      <c r="P190" s="19">
        <f t="shared" si="46"/>
        <v>0</v>
      </c>
    </row>
    <row r="191" spans="3:16" x14ac:dyDescent="0.25">
      <c r="C191" t="s">
        <v>183</v>
      </c>
      <c r="E191" s="32"/>
      <c r="F191" s="46"/>
      <c r="G191" s="46">
        <f t="shared" si="48"/>
        <v>0</v>
      </c>
      <c r="H191" s="46">
        <f t="shared" si="41"/>
        <v>0</v>
      </c>
      <c r="I191" s="45"/>
      <c r="J191" s="44">
        <f t="shared" si="42"/>
        <v>0</v>
      </c>
      <c r="K191" s="44">
        <f t="shared" si="43"/>
        <v>0</v>
      </c>
      <c r="L191" s="44">
        <v>0</v>
      </c>
      <c r="M191" s="45"/>
      <c r="N191" s="19">
        <f t="shared" si="44"/>
        <v>0</v>
      </c>
      <c r="O191" s="19">
        <f t="shared" si="49"/>
        <v>0</v>
      </c>
      <c r="P191" s="19">
        <f t="shared" si="46"/>
        <v>0</v>
      </c>
    </row>
    <row r="192" spans="3:16" x14ac:dyDescent="0.25">
      <c r="C192" t="s">
        <v>183</v>
      </c>
      <c r="E192" s="32"/>
      <c r="F192" s="46"/>
      <c r="G192" s="46">
        <f t="shared" si="48"/>
        <v>0</v>
      </c>
      <c r="H192" s="46">
        <f t="shared" si="41"/>
        <v>0</v>
      </c>
      <c r="I192" s="45"/>
      <c r="J192" s="44">
        <f t="shared" si="42"/>
        <v>0</v>
      </c>
      <c r="K192" s="44">
        <f t="shared" si="43"/>
        <v>0</v>
      </c>
      <c r="L192" s="44">
        <v>0</v>
      </c>
      <c r="M192" s="45"/>
      <c r="N192" s="19">
        <f t="shared" si="44"/>
        <v>0</v>
      </c>
      <c r="O192" s="19">
        <f t="shared" si="49"/>
        <v>0</v>
      </c>
      <c r="P192" s="19">
        <f t="shared" si="46"/>
        <v>0</v>
      </c>
    </row>
    <row r="193" spans="2:16" x14ac:dyDescent="0.25">
      <c r="C193" t="s">
        <v>183</v>
      </c>
      <c r="E193" s="32"/>
      <c r="F193" s="46"/>
      <c r="G193" s="46">
        <f t="shared" si="48"/>
        <v>0</v>
      </c>
      <c r="H193" s="46">
        <f t="shared" si="41"/>
        <v>0</v>
      </c>
      <c r="I193" s="45"/>
      <c r="J193" s="44">
        <f t="shared" si="42"/>
        <v>0</v>
      </c>
      <c r="K193" s="44">
        <f t="shared" si="43"/>
        <v>0</v>
      </c>
      <c r="L193" s="44">
        <v>0</v>
      </c>
      <c r="M193" s="45"/>
      <c r="N193" s="19">
        <f t="shared" si="44"/>
        <v>0</v>
      </c>
      <c r="O193" s="19">
        <f t="shared" si="49"/>
        <v>0</v>
      </c>
      <c r="P193" s="19">
        <f t="shared" si="46"/>
        <v>0</v>
      </c>
    </row>
    <row r="194" spans="2:16" s="15" customFormat="1" ht="15.75" thickBot="1" x14ac:dyDescent="0.3">
      <c r="D194" s="16" t="s">
        <v>16</v>
      </c>
      <c r="E194" s="53"/>
      <c r="F194" s="47">
        <f>SUM(F160:F193)</f>
        <v>5588.8389999999999</v>
      </c>
      <c r="G194" s="47">
        <f>SUM(G160:G193)</f>
        <v>335.33033999999998</v>
      </c>
      <c r="H194" s="47">
        <f>SUM(H160:H193)</f>
        <v>5924.1693400000004</v>
      </c>
      <c r="I194" s="47">
        <f>SUM(I160:I193)</f>
        <v>0</v>
      </c>
      <c r="J194" s="47">
        <f>SUM(J160:J193)</f>
        <v>190.33018867924528</v>
      </c>
      <c r="K194" s="47">
        <f>SUM(K160:K193)</f>
        <v>11.419811320754718</v>
      </c>
      <c r="L194" s="47">
        <f>SUM(L160:L193)</f>
        <v>201.75</v>
      </c>
      <c r="M194" s="47">
        <f>SUM(M160:M193)</f>
        <v>0</v>
      </c>
      <c r="N194" s="47">
        <f>SUM(N160:N193)</f>
        <v>5398.5088113207548</v>
      </c>
      <c r="O194" s="47">
        <f>SUM(O160:O193)</f>
        <v>323.91052867924526</v>
      </c>
      <c r="P194" s="47">
        <f>SUM(P160:P193)</f>
        <v>5722.4193400000004</v>
      </c>
    </row>
    <row r="195" spans="2:16" s="1" customFormat="1" ht="19.5" thickTop="1" x14ac:dyDescent="0.3">
      <c r="B195" s="60"/>
      <c r="C195" s="60"/>
      <c r="D195" s="60"/>
      <c r="E195" s="60"/>
      <c r="F195" s="12"/>
      <c r="G195" s="12"/>
      <c r="H195" s="12"/>
      <c r="N195" s="12"/>
      <c r="O195" s="12"/>
      <c r="P195" s="12"/>
    </row>
    <row r="196" spans="2:16" s="15" customFormat="1" ht="15.75" thickBot="1" x14ac:dyDescent="0.3">
      <c r="D196" s="16" t="s">
        <v>185</v>
      </c>
      <c r="E196" s="53"/>
      <c r="F196" s="47">
        <f>F14+F37+F46+F80+F95+F122+F158+F194</f>
        <v>117634.46994339622</v>
      </c>
      <c r="G196" s="47">
        <f t="shared" ref="G196:P196" si="50">G14+G37+G46+G80+G95+G122+G158+G194</f>
        <v>6973.4681966037733</v>
      </c>
      <c r="H196" s="47">
        <f t="shared" si="50"/>
        <v>125396.83814000001</v>
      </c>
      <c r="I196" s="47">
        <f t="shared" si="50"/>
        <v>0</v>
      </c>
      <c r="J196" s="47">
        <f t="shared" si="50"/>
        <v>13028.066037735849</v>
      </c>
      <c r="K196" s="47">
        <f t="shared" si="50"/>
        <v>697.68396226415121</v>
      </c>
      <c r="L196" s="47">
        <f t="shared" si="50"/>
        <v>14514.65</v>
      </c>
      <c r="M196" s="47">
        <f t="shared" si="50"/>
        <v>0</v>
      </c>
      <c r="N196" s="47">
        <f t="shared" si="50"/>
        <v>104606.40390566038</v>
      </c>
      <c r="O196" s="47">
        <f t="shared" si="50"/>
        <v>6275.7842343396223</v>
      </c>
      <c r="P196" s="47">
        <f t="shared" si="50"/>
        <v>110882.18814000001</v>
      </c>
    </row>
    <row r="197" spans="2:16" ht="15.75" thickTop="1" x14ac:dyDescent="0.25">
      <c r="F197" s="12"/>
    </row>
    <row r="198" spans="2:16" x14ac:dyDescent="0.25">
      <c r="D198" s="61" t="s">
        <v>193</v>
      </c>
      <c r="E198" s="62">
        <f>K196</f>
        <v>697.68396226415121</v>
      </c>
      <c r="F198" s="31"/>
    </row>
    <row r="200" spans="2:16" x14ac:dyDescent="0.25">
      <c r="D200" s="3"/>
    </row>
    <row r="201" spans="2:16" x14ac:dyDescent="0.25">
      <c r="D201" s="3" t="s">
        <v>194</v>
      </c>
      <c r="E201" s="36">
        <f>G194</f>
        <v>335.33033999999998</v>
      </c>
    </row>
  </sheetData>
  <mergeCells count="11">
    <mergeCell ref="D41:P41"/>
    <mergeCell ref="F43:H43"/>
    <mergeCell ref="J43:L43"/>
    <mergeCell ref="N43:P43"/>
    <mergeCell ref="B124:D124"/>
    <mergeCell ref="D4:P4"/>
    <mergeCell ref="D5:P5"/>
    <mergeCell ref="D7:P7"/>
    <mergeCell ref="F9:H9"/>
    <mergeCell ref="J9:L9"/>
    <mergeCell ref="N9:P9"/>
  </mergeCells>
  <pageMargins left="0.7" right="0.7" top="0.75" bottom="0.75" header="0.3" footer="0.3"/>
  <pageSetup paperSize="9" scale="60" orientation="landscape" r:id="rId1"/>
  <rowBreaks count="3" manualBreakCount="3">
    <brk id="47" max="15" man="1"/>
    <brk id="81" max="14" man="1"/>
    <brk id="12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25.07.2017 FINAL</vt:lpstr>
      <vt:lpstr>02.08.2017</vt:lpstr>
      <vt:lpstr>'02.08.2017'!Print_Area</vt:lpstr>
      <vt:lpstr>'25.07.2017 FINAL'!Print_Area</vt:lpstr>
      <vt:lpstr>'02.08.2017'!Print_Titles</vt:lpstr>
      <vt:lpstr>'25.07.2017 FINAL'!Print_Titles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2017-08-04T02:11:42Z</dcterms:created>
  <dcterms:modified xsi:type="dcterms:W3CDTF">2017-08-08T06:50:50Z</dcterms:modified>
</cp:coreProperties>
</file>