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95" windowWidth="18015" windowHeight="8325" activeTab="1"/>
  </bookViews>
  <sheets>
    <sheet name="1ST BATCH" sheetId="1" r:id="rId1"/>
    <sheet name="2ND BATCH" sheetId="4" r:id="rId2"/>
    <sheet name="Expenses" sheetId="3" r:id="rId3"/>
    <sheet name="P&amp;L" sheetId="2" r:id="rId4"/>
    <sheet name="Sheet1" sheetId="5" r:id="rId5"/>
  </sheets>
  <definedNames>
    <definedName name="_xlnm._FilterDatabase" localSheetId="0" hidden="1">'1ST BATCH'!$A$11:$K$39</definedName>
    <definedName name="_xlnm._FilterDatabase" localSheetId="1" hidden="1">'2ND BATCH'!$A$11:$K$61</definedName>
    <definedName name="_xlnm.Print_Area" localSheetId="0">'1ST BATCH'!$A$1:$I$41</definedName>
    <definedName name="_xlnm.Print_Area" localSheetId="1">'2ND BATCH'!$A$1:$K$46</definedName>
  </definedNames>
  <calcPr calcId="145621"/>
</workbook>
</file>

<file path=xl/calcChain.xml><?xml version="1.0" encoding="utf-8"?>
<calcChain xmlns="http://schemas.openxmlformats.org/spreadsheetml/2006/main">
  <c r="D15" i="2" l="1"/>
  <c r="C9" i="2"/>
  <c r="C11" i="2"/>
  <c r="O19" i="4"/>
  <c r="C12" i="2"/>
  <c r="H61" i="4"/>
  <c r="E5" i="5" l="1"/>
  <c r="E6" i="5"/>
  <c r="E31" i="5"/>
  <c r="C31" i="5"/>
  <c r="C19" i="5"/>
  <c r="C11" i="5"/>
  <c r="E10" i="5"/>
  <c r="E9" i="5"/>
  <c r="E13" i="5" s="1"/>
  <c r="C9" i="5"/>
  <c r="H15" i="2"/>
  <c r="I15" i="2"/>
  <c r="J15" i="2"/>
  <c r="K15" i="2"/>
  <c r="L15" i="2"/>
  <c r="M15" i="2"/>
  <c r="N15" i="2"/>
  <c r="O15" i="2"/>
  <c r="P15" i="2"/>
  <c r="G15" i="2"/>
  <c r="G13" i="2"/>
  <c r="H13" i="2"/>
  <c r="I13" i="2"/>
  <c r="J13" i="2"/>
  <c r="K13" i="2"/>
  <c r="L13" i="2"/>
  <c r="M13" i="2"/>
  <c r="N13" i="2"/>
  <c r="O13" i="2"/>
  <c r="P13" i="2"/>
  <c r="F20" i="3"/>
  <c r="G13" i="4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E15" i="5" l="1"/>
  <c r="E13" i="2"/>
  <c r="E15" i="2" s="1"/>
  <c r="F10" i="3"/>
  <c r="C19" i="2"/>
  <c r="C31" i="2" s="1"/>
  <c r="F30" i="3"/>
  <c r="F26" i="3"/>
  <c r="E31" i="2"/>
  <c r="G31" i="2"/>
  <c r="G33" i="2" s="1"/>
  <c r="H31" i="2"/>
  <c r="I31" i="2"/>
  <c r="J31" i="2"/>
  <c r="J33" i="2" s="1"/>
  <c r="K31" i="2"/>
  <c r="K33" i="2" s="1"/>
  <c r="L31" i="2"/>
  <c r="L33" i="2" s="1"/>
  <c r="M31" i="2"/>
  <c r="M33" i="2" s="1"/>
  <c r="N31" i="2"/>
  <c r="N33" i="2" s="1"/>
  <c r="P31" i="2"/>
  <c r="P33" i="2" s="1"/>
  <c r="H33" i="2"/>
  <c r="I33" i="2"/>
  <c r="E6" i="2"/>
  <c r="G6" i="2"/>
  <c r="H6" i="2"/>
  <c r="I6" i="2"/>
  <c r="J6" i="2"/>
  <c r="K6" i="2"/>
  <c r="L6" i="2"/>
  <c r="M6" i="2"/>
  <c r="N6" i="2"/>
  <c r="P6" i="2"/>
  <c r="F18" i="3"/>
  <c r="F22" i="3" s="1"/>
  <c r="C10" i="5" s="1"/>
  <c r="F19" i="3"/>
  <c r="F9" i="3"/>
  <c r="F8" i="3"/>
  <c r="F7" i="3"/>
  <c r="F11" i="3" s="1"/>
  <c r="I61" i="4"/>
  <c r="C5" i="5"/>
  <c r="C6" i="5" s="1"/>
  <c r="F61" i="4"/>
  <c r="G33" i="4"/>
  <c r="I39" i="1"/>
  <c r="F39" i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C12" i="5" l="1"/>
  <c r="C13" i="5" s="1"/>
  <c r="C15" i="5" s="1"/>
  <c r="C33" i="5" s="1"/>
  <c r="C34" i="5" s="1"/>
  <c r="C5" i="2"/>
  <c r="C6" i="2" s="1"/>
  <c r="C10" i="2"/>
  <c r="E33" i="5"/>
  <c r="F15" i="5"/>
  <c r="E33" i="2"/>
  <c r="G34" i="4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39" i="1"/>
  <c r="C13" i="2" l="1"/>
  <c r="D15" i="5"/>
  <c r="E34" i="5"/>
  <c r="C15" i="2" l="1"/>
  <c r="C33" i="2" s="1"/>
  <c r="C34" i="2" s="1"/>
  <c r="E34" i="2" s="1"/>
  <c r="G34" i="2" s="1"/>
  <c r="H34" i="2" s="1"/>
  <c r="I34" i="2" s="1"/>
  <c r="J34" i="2" s="1"/>
  <c r="K34" i="2" s="1"/>
  <c r="L34" i="2" s="1"/>
  <c r="M34" i="2" s="1"/>
  <c r="N34" i="2" s="1"/>
  <c r="P34" i="2" s="1"/>
  <c r="H39" i="1"/>
</calcChain>
</file>

<file path=xl/comments1.xml><?xml version="1.0" encoding="utf-8"?>
<comments xmlns="http://schemas.openxmlformats.org/spreadsheetml/2006/main">
  <authors>
    <author>user3</author>
  </authors>
  <commentList>
    <comment ref="E12" authorId="0">
      <text>
        <r>
          <rPr>
            <b/>
            <sz val="8"/>
            <color indexed="81"/>
            <rFont val="Tahoma"/>
            <charset val="1"/>
          </rPr>
          <t>user3: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user3</author>
  </authors>
  <commentList>
    <comment ref="E12" authorId="0">
      <text>
        <r>
          <rPr>
            <b/>
            <sz val="8"/>
            <color indexed="81"/>
            <rFont val="Tahoma"/>
            <charset val="1"/>
          </rPr>
          <t>user3: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<sst xmlns="http://schemas.openxmlformats.org/spreadsheetml/2006/main" count="332" uniqueCount="153">
  <si>
    <t>INNATE MAKEUP REFRESHING SPRAY</t>
  </si>
  <si>
    <t xml:space="preserve"> STOCK JANUARY</t>
  </si>
  <si>
    <t>MASHITAH</t>
  </si>
  <si>
    <t>P.PINANG</t>
  </si>
  <si>
    <t>LILI</t>
  </si>
  <si>
    <t>ILA</t>
  </si>
  <si>
    <t>BALQIS</t>
  </si>
  <si>
    <t>GOMBAK</t>
  </si>
  <si>
    <t>REVIEW</t>
  </si>
  <si>
    <t>KAKCIK</t>
  </si>
  <si>
    <t>KULIM</t>
  </si>
  <si>
    <t>PERSON</t>
  </si>
  <si>
    <t>NO</t>
  </si>
  <si>
    <t>REMARKS</t>
  </si>
  <si>
    <t>AZIRA</t>
  </si>
  <si>
    <t>DIK DA</t>
  </si>
  <si>
    <t>A.STAR</t>
  </si>
  <si>
    <t>TOTAL (PAID)</t>
  </si>
  <si>
    <t>MAK ACUM</t>
  </si>
  <si>
    <t>KAK IYDAYUSOF</t>
  </si>
  <si>
    <t>POST 3/1</t>
  </si>
  <si>
    <t>CIK NINA</t>
  </si>
  <si>
    <t>CIK NINO</t>
  </si>
  <si>
    <t>CIK ANA</t>
  </si>
  <si>
    <t>SYAZWAN</t>
  </si>
  <si>
    <t>S.ALAM</t>
  </si>
  <si>
    <t>SUHADAH</t>
  </si>
  <si>
    <t>W.MAJU</t>
  </si>
  <si>
    <t>BANK IN</t>
  </si>
  <si>
    <t>KAK EMY</t>
  </si>
  <si>
    <t>SYARNI</t>
  </si>
  <si>
    <t>KL</t>
  </si>
  <si>
    <t>LEEYAZIZ MUA</t>
  </si>
  <si>
    <t xml:space="preserve">OUT </t>
  </si>
  <si>
    <t>AIN FATIN</t>
  </si>
  <si>
    <t>SHASHELA MUA</t>
  </si>
  <si>
    <t>SEREMBAN</t>
  </si>
  <si>
    <t>JIRA MUA</t>
  </si>
  <si>
    <t>JB</t>
  </si>
  <si>
    <t>DIYANASHUKOR MUA</t>
  </si>
  <si>
    <t>PENANG</t>
  </si>
  <si>
    <t xml:space="preserve">NORAFIZAH </t>
  </si>
  <si>
    <t>JOHOR</t>
  </si>
  <si>
    <t>LIZA FADLY</t>
  </si>
  <si>
    <t>review</t>
  </si>
  <si>
    <t>paid</t>
  </si>
  <si>
    <t>reserved</t>
  </si>
  <si>
    <t>NEK AMAH</t>
  </si>
  <si>
    <t>CASH</t>
  </si>
  <si>
    <t xml:space="preserve">ANIS </t>
  </si>
  <si>
    <t>SETIAWANGSA</t>
  </si>
  <si>
    <t xml:space="preserve"> STOCK JANUARY 2ND BATCH</t>
  </si>
  <si>
    <t xml:space="preserve">EERA </t>
  </si>
  <si>
    <t>S'PORE</t>
  </si>
  <si>
    <t>HIDAYAH</t>
  </si>
  <si>
    <t>PERAK</t>
  </si>
  <si>
    <t>QHAIZATUL SUQMA</t>
  </si>
  <si>
    <t>KEDAH</t>
  </si>
  <si>
    <t>ATIQ SYAZA</t>
  </si>
  <si>
    <t>RAWIYAH</t>
  </si>
  <si>
    <t>PUTRAJAYA</t>
  </si>
  <si>
    <t>CIK ITA</t>
  </si>
  <si>
    <t>SELAYANG</t>
  </si>
  <si>
    <t>AINI AYUN</t>
  </si>
  <si>
    <t>FANA</t>
  </si>
  <si>
    <t>AMIRA</t>
  </si>
  <si>
    <t xml:space="preserve">SHIMA </t>
  </si>
  <si>
    <t>SG.BULOH</t>
  </si>
  <si>
    <t>MONA TASLIM</t>
  </si>
  <si>
    <t>SHAH ALAM</t>
  </si>
  <si>
    <t>SALINA</t>
  </si>
  <si>
    <t>PAHANG</t>
  </si>
  <si>
    <t>AIN KWN ILA</t>
  </si>
  <si>
    <t>TMN MELWATI</t>
  </si>
  <si>
    <t>KAWAN KAK CIK</t>
  </si>
  <si>
    <t>Review</t>
  </si>
  <si>
    <t>Cash</t>
  </si>
  <si>
    <t>KAWAN ILA UIA</t>
  </si>
  <si>
    <t>ABI</t>
  </si>
  <si>
    <t>CIK ENAB</t>
  </si>
  <si>
    <t>ANIS</t>
  </si>
  <si>
    <t>ABE NIJE</t>
  </si>
  <si>
    <t>UMI</t>
  </si>
  <si>
    <t>KAK IDA</t>
  </si>
  <si>
    <t>NIETA ELKEN</t>
  </si>
  <si>
    <t>NORSIAH ELKEN</t>
  </si>
  <si>
    <t>ABG PEDUT</t>
  </si>
  <si>
    <t>PAK TEHH</t>
  </si>
  <si>
    <t>ZEHAN</t>
  </si>
  <si>
    <t>ALIN FAZLIN</t>
  </si>
  <si>
    <t>STOCK IN</t>
  </si>
  <si>
    <t>STOCK OUT</t>
  </si>
  <si>
    <t>BALANCE STOCK</t>
  </si>
  <si>
    <t>SUPPLIER</t>
  </si>
  <si>
    <t>WAWA</t>
  </si>
  <si>
    <t>RAWANG</t>
  </si>
  <si>
    <t>NEK INA</t>
  </si>
  <si>
    <t>MAK ABI</t>
  </si>
  <si>
    <t>RM 7 COMM.</t>
  </si>
  <si>
    <t>DELIVERED</t>
  </si>
  <si>
    <t>DATE</t>
  </si>
  <si>
    <t>ADDRESS</t>
  </si>
  <si>
    <t>YES</t>
  </si>
  <si>
    <t xml:space="preserve">PAID OUT </t>
  </si>
  <si>
    <t>PAID IN</t>
  </si>
  <si>
    <t>Sales</t>
  </si>
  <si>
    <t>Exprenses</t>
  </si>
  <si>
    <t>Cost of Goods Sold</t>
  </si>
  <si>
    <t>Sticker</t>
  </si>
  <si>
    <t>Gross Profit / (Loss)</t>
  </si>
  <si>
    <t>Dropship Commission</t>
  </si>
  <si>
    <t>Postage Cost</t>
  </si>
  <si>
    <t>January</t>
  </si>
  <si>
    <t>February</t>
  </si>
  <si>
    <t>Total Expenses</t>
  </si>
  <si>
    <t>Net Profit / (Loss)</t>
  </si>
  <si>
    <t>Postage &amp; Courier</t>
  </si>
  <si>
    <t>RM</t>
  </si>
  <si>
    <t>Unit</t>
  </si>
  <si>
    <t>Total</t>
  </si>
  <si>
    <t>Accumulated Profit/ (Loss)</t>
  </si>
  <si>
    <t>March</t>
  </si>
  <si>
    <t>April</t>
  </si>
  <si>
    <t>May</t>
  </si>
  <si>
    <t>Jun</t>
  </si>
  <si>
    <t>July</t>
  </si>
  <si>
    <t>August</t>
  </si>
  <si>
    <t>September</t>
  </si>
  <si>
    <t>October</t>
  </si>
  <si>
    <t>November</t>
  </si>
  <si>
    <t>December</t>
  </si>
  <si>
    <t>Mak</t>
  </si>
  <si>
    <t>Qty</t>
  </si>
  <si>
    <t>Desc.</t>
  </si>
  <si>
    <t>Date</t>
  </si>
  <si>
    <t>Closing Stock</t>
  </si>
  <si>
    <t>Packaging &amp; Material</t>
  </si>
  <si>
    <t>Packaging &amp; Material Cost</t>
  </si>
  <si>
    <t>Desc</t>
  </si>
  <si>
    <t>Burble Rap</t>
  </si>
  <si>
    <t xml:space="preserve">               </t>
  </si>
  <si>
    <t>ROFISAH</t>
  </si>
  <si>
    <t>Nia</t>
  </si>
  <si>
    <t>Fety</t>
  </si>
  <si>
    <t>yes</t>
  </si>
  <si>
    <t>QAISARA</t>
  </si>
  <si>
    <t>NURUL HIDAYAH</t>
  </si>
  <si>
    <t>INTAN</t>
  </si>
  <si>
    <t>ZAWANI</t>
  </si>
  <si>
    <t>UMI ZUHAIRA</t>
  </si>
  <si>
    <t>ZAWANI-AGENT</t>
  </si>
  <si>
    <t>SALIKEN</t>
  </si>
  <si>
    <t>ZARA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</si>
</sst>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theme="1"/>
      <name val="Castellar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0" fillId="4" borderId="0" xfId="0" applyFill="1" applyAlignment="1">
      <alignment wrapText="1"/>
    </xf>
    <xf numFmtId="0" fontId="0" fillId="4" borderId="1" xfId="0" applyFill="1" applyBorder="1" applyAlignment="1">
      <alignment horizontal="left"/>
    </xf>
    <xf numFmtId="0" fontId="0" fillId="2" borderId="1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1" xfId="1" applyNumberFormat="1" applyFont="1" applyBorder="1"/>
    <xf numFmtId="43" fontId="0" fillId="0" borderId="1" xfId="1" applyNumberFormat="1" applyFont="1" applyBorder="1" applyAlignment="1">
      <alignment horizontal="center" vertical="center"/>
    </xf>
    <xf numFmtId="43" fontId="0" fillId="3" borderId="1" xfId="1" applyNumberFormat="1" applyFont="1" applyFill="1" applyBorder="1" applyAlignment="1">
      <alignment horizontal="center" vertical="center"/>
    </xf>
    <xf numFmtId="43" fontId="0" fillId="0" borderId="4" xfId="1" applyNumberFormat="1" applyFont="1" applyBorder="1" applyAlignment="1">
      <alignment horizontal="center" vertical="center"/>
    </xf>
    <xf numFmtId="43" fontId="0" fillId="0" borderId="1" xfId="1" applyNumberFormat="1" applyFont="1" applyBorder="1" applyAlignment="1">
      <alignment horizontal="center"/>
    </xf>
    <xf numFmtId="43" fontId="0" fillId="0" borderId="2" xfId="1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/>
    <xf numFmtId="14" fontId="0" fillId="0" borderId="1" xfId="0" applyNumberFormat="1" applyBorder="1"/>
    <xf numFmtId="0" fontId="0" fillId="0" borderId="0" xfId="0" applyBorder="1"/>
    <xf numFmtId="0" fontId="0" fillId="6" borderId="1" xfId="0" applyFill="1" applyBorder="1" applyAlignment="1">
      <alignment horizontal="center"/>
    </xf>
    <xf numFmtId="43" fontId="0" fillId="6" borderId="1" xfId="1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3" fontId="0" fillId="5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3" fontId="0" fillId="2" borderId="1" xfId="1" applyNumberFormat="1" applyFont="1" applyFill="1" applyBorder="1" applyAlignment="1">
      <alignment horizontal="center"/>
    </xf>
    <xf numFmtId="43" fontId="0" fillId="2" borderId="1" xfId="1" applyNumberFormat="1" applyFont="1" applyFill="1" applyBorder="1" applyAlignment="1">
      <alignment horizontal="center" vertical="center"/>
    </xf>
    <xf numFmtId="43" fontId="0" fillId="4" borderId="1" xfId="1" applyNumberFormat="1" applyFont="1" applyFill="1" applyBorder="1" applyAlignment="1">
      <alignment horizontal="center" vertical="center"/>
    </xf>
    <xf numFmtId="43" fontId="0" fillId="4" borderId="1" xfId="1" applyNumberFormat="1" applyFont="1" applyFill="1" applyBorder="1" applyAlignment="1">
      <alignment horizontal="center"/>
    </xf>
    <xf numFmtId="43" fontId="0" fillId="0" borderId="8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43" fontId="0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43" fontId="5" fillId="0" borderId="1" xfId="1" applyFont="1" applyBorder="1" applyAlignment="1">
      <alignment horizontal="center" vertical="center"/>
    </xf>
    <xf numFmtId="43" fontId="0" fillId="0" borderId="5" xfId="1" applyFont="1" applyBorder="1"/>
    <xf numFmtId="43" fontId="0" fillId="0" borderId="0" xfId="1" applyFont="1" applyBorder="1"/>
    <xf numFmtId="43" fontId="0" fillId="0" borderId="1" xfId="1" applyFont="1" applyFill="1" applyBorder="1"/>
    <xf numFmtId="43" fontId="0" fillId="0" borderId="2" xfId="1" applyFont="1" applyBorder="1"/>
    <xf numFmtId="43" fontId="0" fillId="0" borderId="6" xfId="1" applyFont="1" applyBorder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/>
    </xf>
    <xf numFmtId="43" fontId="0" fillId="0" borderId="9" xfId="1" applyFont="1" applyBorder="1"/>
    <xf numFmtId="43" fontId="0" fillId="0" borderId="10" xfId="1" applyFont="1" applyBorder="1"/>
    <xf numFmtId="14" fontId="0" fillId="0" borderId="0" xfId="0" applyNumberFormat="1"/>
    <xf numFmtId="43" fontId="0" fillId="0" borderId="10" xfId="0" applyNumberFormat="1" applyBorder="1"/>
    <xf numFmtId="0" fontId="6" fillId="0" borderId="0" xfId="0" applyFont="1"/>
    <xf numFmtId="43" fontId="0" fillId="0" borderId="11" xfId="1" applyFont="1" applyBorder="1"/>
    <xf numFmtId="9" fontId="0" fillId="0" borderId="0" xfId="2" applyFont="1" applyBorder="1"/>
    <xf numFmtId="43" fontId="0" fillId="6" borderId="1" xfId="1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center"/>
    </xf>
    <xf numFmtId="43" fontId="0" fillId="7" borderId="1" xfId="1" applyNumberFormat="1" applyFont="1" applyFill="1" applyBorder="1" applyAlignment="1">
      <alignment horizontal="center" vertical="center"/>
    </xf>
    <xf numFmtId="43" fontId="0" fillId="7" borderId="1" xfId="1" applyFont="1" applyFill="1" applyBorder="1"/>
    <xf numFmtId="14" fontId="0" fillId="7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</xdr:colOff>
      <xdr:row>0</xdr:row>
      <xdr:rowOff>19050</xdr:rowOff>
    </xdr:from>
    <xdr:to>
      <xdr:col>4</xdr:col>
      <xdr:colOff>323850</xdr:colOff>
      <xdr:row>4</xdr:row>
      <xdr:rowOff>47625</xdr:rowOff>
    </xdr:to>
    <xdr:pic>
      <xdr:nvPicPr>
        <xdr:cNvPr id="2" name="Picture 1" descr="AIRMEZ LOGO 2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90725" y="19050"/>
          <a:ext cx="790575" cy="790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</xdr:colOff>
      <xdr:row>0</xdr:row>
      <xdr:rowOff>19050</xdr:rowOff>
    </xdr:from>
    <xdr:to>
      <xdr:col>4</xdr:col>
      <xdr:colOff>323850</xdr:colOff>
      <xdr:row>4</xdr:row>
      <xdr:rowOff>47625</xdr:rowOff>
    </xdr:to>
    <xdr:pic>
      <xdr:nvPicPr>
        <xdr:cNvPr id="2" name="Picture 1" descr="AIRMEZ LOGO 2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57550" y="19050"/>
          <a:ext cx="79057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K41"/>
  <sheetViews>
    <sheetView topLeftCell="A17" workbookViewId="0">
      <selection activeCell="H39" sqref="H39"/>
    </sheetView>
  </sheetViews>
  <sheetFormatPr defaultRowHeight="15"/>
  <cols>
    <col min="1" max="1" width="6.28515625" customWidth="1"/>
    <col min="2" max="2" width="14.7109375" customWidth="1"/>
    <col min="3" max="3" width="19.85546875" customWidth="1"/>
    <col min="4" max="4" width="15" customWidth="1"/>
    <col min="6" max="6" width="10.85546875" bestFit="1" customWidth="1"/>
    <col min="7" max="7" width="10.85546875" customWidth="1"/>
    <col min="8" max="8" width="9.5703125" bestFit="1" customWidth="1"/>
    <col min="9" max="9" width="10.28515625" style="21" bestFit="1" customWidth="1"/>
    <col min="10" max="10" width="15.7109375" customWidth="1"/>
    <col min="11" max="11" width="15" style="62" bestFit="1" customWidth="1"/>
  </cols>
  <sheetData>
    <row r="4" spans="1:11">
      <c r="G4" t="s">
        <v>44</v>
      </c>
      <c r="J4" s="14"/>
    </row>
    <row r="5" spans="1:11">
      <c r="G5" t="s">
        <v>45</v>
      </c>
      <c r="J5" s="15"/>
    </row>
    <row r="6" spans="1:11" ht="15" customHeight="1">
      <c r="C6" s="80" t="s">
        <v>0</v>
      </c>
      <c r="D6" s="80"/>
      <c r="F6" s="4"/>
      <c r="G6" s="4" t="s">
        <v>46</v>
      </c>
      <c r="H6" s="4"/>
      <c r="J6" s="16"/>
    </row>
    <row r="8" spans="1:11">
      <c r="A8" t="s">
        <v>1</v>
      </c>
      <c r="J8">
        <v>30</v>
      </c>
    </row>
    <row r="11" spans="1:11" ht="30" customHeight="1">
      <c r="A11" s="48" t="s">
        <v>12</v>
      </c>
      <c r="B11" s="48" t="s">
        <v>100</v>
      </c>
      <c r="C11" s="48" t="s">
        <v>11</v>
      </c>
      <c r="D11" s="48" t="s">
        <v>101</v>
      </c>
      <c r="E11" s="48" t="s">
        <v>90</v>
      </c>
      <c r="F11" s="48" t="s">
        <v>91</v>
      </c>
      <c r="G11" s="49" t="s">
        <v>92</v>
      </c>
      <c r="H11" s="50" t="s">
        <v>104</v>
      </c>
      <c r="I11" s="56" t="s">
        <v>103</v>
      </c>
      <c r="J11" s="51" t="s">
        <v>13</v>
      </c>
      <c r="K11" s="63" t="s">
        <v>99</v>
      </c>
    </row>
    <row r="12" spans="1:11">
      <c r="A12" s="2"/>
      <c r="B12" s="33">
        <v>42733</v>
      </c>
      <c r="C12" s="2" t="s">
        <v>93</v>
      </c>
      <c r="D12" s="2"/>
      <c r="E12" s="1">
        <v>30</v>
      </c>
      <c r="F12" s="2"/>
      <c r="G12" s="1"/>
      <c r="H12" s="23"/>
      <c r="I12" s="22">
        <v>520</v>
      </c>
      <c r="J12" s="1"/>
      <c r="K12" s="1"/>
    </row>
    <row r="13" spans="1:11">
      <c r="A13" s="1">
        <v>1</v>
      </c>
      <c r="B13" s="47">
        <v>42736</v>
      </c>
      <c r="C13" s="32" t="s">
        <v>2</v>
      </c>
      <c r="D13" s="2" t="s">
        <v>3</v>
      </c>
      <c r="F13" s="1">
        <v>1</v>
      </c>
      <c r="G13" s="2">
        <f>E12-F13</f>
        <v>29</v>
      </c>
      <c r="H13" s="24">
        <v>35</v>
      </c>
      <c r="I13" s="22"/>
      <c r="J13" s="1" t="s">
        <v>48</v>
      </c>
      <c r="K13" s="1" t="s">
        <v>102</v>
      </c>
    </row>
    <row r="14" spans="1:11">
      <c r="A14" s="1">
        <v>2</v>
      </c>
      <c r="B14" s="47">
        <v>42736</v>
      </c>
      <c r="C14" s="32" t="s">
        <v>4</v>
      </c>
      <c r="D14" s="2" t="s">
        <v>3</v>
      </c>
      <c r="E14" s="2"/>
      <c r="F14" s="1">
        <v>2</v>
      </c>
      <c r="G14" s="2">
        <f>G13-F14</f>
        <v>27</v>
      </c>
      <c r="H14" s="24">
        <v>70</v>
      </c>
      <c r="I14" s="22"/>
      <c r="J14" s="1" t="s">
        <v>28</v>
      </c>
      <c r="K14" s="1" t="s">
        <v>102</v>
      </c>
    </row>
    <row r="15" spans="1:11">
      <c r="A15" s="1">
        <v>3</v>
      </c>
      <c r="B15" s="1"/>
      <c r="C15" s="12" t="s">
        <v>5</v>
      </c>
      <c r="D15" s="12" t="s">
        <v>7</v>
      </c>
      <c r="E15" s="2"/>
      <c r="F15" s="13">
        <v>1</v>
      </c>
      <c r="G15" s="2">
        <f>G14-F15</f>
        <v>26</v>
      </c>
      <c r="H15" s="25"/>
      <c r="I15" s="22"/>
      <c r="J15" s="13" t="s">
        <v>8</v>
      </c>
      <c r="K15" s="1" t="s">
        <v>102</v>
      </c>
    </row>
    <row r="16" spans="1:11">
      <c r="A16" s="1">
        <v>4</v>
      </c>
      <c r="B16" s="1"/>
      <c r="C16" s="12" t="s">
        <v>6</v>
      </c>
      <c r="D16" s="12" t="s">
        <v>7</v>
      </c>
      <c r="E16" s="2"/>
      <c r="F16" s="13">
        <v>1</v>
      </c>
      <c r="G16" s="2">
        <f t="shared" ref="G16:G38" si="0">G15-F16</f>
        <v>25</v>
      </c>
      <c r="H16" s="25"/>
      <c r="I16" s="22"/>
      <c r="J16" s="13" t="s">
        <v>8</v>
      </c>
      <c r="K16" s="1" t="s">
        <v>102</v>
      </c>
    </row>
    <row r="17" spans="1:11">
      <c r="A17" s="1">
        <v>5</v>
      </c>
      <c r="B17" s="1"/>
      <c r="C17" s="12" t="s">
        <v>19</v>
      </c>
      <c r="D17" s="12" t="s">
        <v>7</v>
      </c>
      <c r="E17" s="2"/>
      <c r="F17" s="13">
        <v>1</v>
      </c>
      <c r="G17" s="2">
        <f t="shared" si="0"/>
        <v>24</v>
      </c>
      <c r="H17" s="25"/>
      <c r="I17" s="22"/>
      <c r="J17" s="13" t="s">
        <v>8</v>
      </c>
      <c r="K17" s="1" t="s">
        <v>102</v>
      </c>
    </row>
    <row r="18" spans="1:11">
      <c r="A18" s="1">
        <v>6</v>
      </c>
      <c r="B18" s="1"/>
      <c r="C18" s="12" t="s">
        <v>9</v>
      </c>
      <c r="D18" s="12" t="s">
        <v>10</v>
      </c>
      <c r="E18" s="2"/>
      <c r="F18" s="13">
        <v>1</v>
      </c>
      <c r="G18" s="2">
        <f t="shared" si="0"/>
        <v>23</v>
      </c>
      <c r="H18" s="25"/>
      <c r="I18" s="22"/>
      <c r="J18" s="13" t="s">
        <v>8</v>
      </c>
      <c r="K18" s="1" t="s">
        <v>102</v>
      </c>
    </row>
    <row r="19" spans="1:11">
      <c r="A19" s="1">
        <v>7</v>
      </c>
      <c r="B19" s="47">
        <v>42742</v>
      </c>
      <c r="C19" s="18" t="s">
        <v>14</v>
      </c>
      <c r="D19" s="2" t="s">
        <v>16</v>
      </c>
      <c r="E19" s="2"/>
      <c r="F19" s="1">
        <v>1</v>
      </c>
      <c r="G19" s="2">
        <f t="shared" si="0"/>
        <v>22</v>
      </c>
      <c r="H19" s="24">
        <v>43</v>
      </c>
      <c r="I19" s="22"/>
      <c r="J19" s="1" t="s">
        <v>28</v>
      </c>
      <c r="K19" s="1" t="s">
        <v>102</v>
      </c>
    </row>
    <row r="20" spans="1:11">
      <c r="A20" s="1">
        <v>8</v>
      </c>
      <c r="B20" s="47">
        <v>42742</v>
      </c>
      <c r="C20" s="10" t="s">
        <v>15</v>
      </c>
      <c r="D20" s="3" t="s">
        <v>16</v>
      </c>
      <c r="E20" s="2"/>
      <c r="F20" s="1">
        <v>2</v>
      </c>
      <c r="G20" s="2">
        <f t="shared" si="0"/>
        <v>20</v>
      </c>
      <c r="H20" s="24">
        <v>70</v>
      </c>
      <c r="I20" s="22">
        <v>8</v>
      </c>
      <c r="J20" s="1" t="s">
        <v>28</v>
      </c>
      <c r="K20" s="1" t="s">
        <v>102</v>
      </c>
    </row>
    <row r="21" spans="1:11">
      <c r="A21" s="1">
        <v>9</v>
      </c>
      <c r="B21" s="47">
        <v>42742</v>
      </c>
      <c r="C21" s="10" t="s">
        <v>18</v>
      </c>
      <c r="D21" s="3" t="s">
        <v>7</v>
      </c>
      <c r="E21" s="2"/>
      <c r="F21" s="1">
        <v>1</v>
      </c>
      <c r="G21" s="2">
        <f t="shared" si="0"/>
        <v>19</v>
      </c>
      <c r="H21" s="24">
        <v>35</v>
      </c>
      <c r="I21" s="22"/>
      <c r="J21" s="1" t="s">
        <v>48</v>
      </c>
      <c r="K21" s="1" t="s">
        <v>102</v>
      </c>
    </row>
    <row r="22" spans="1:11">
      <c r="A22" s="1">
        <v>10</v>
      </c>
      <c r="B22" s="47">
        <v>42742</v>
      </c>
      <c r="C22" s="10" t="s">
        <v>21</v>
      </c>
      <c r="D22" s="3" t="s">
        <v>7</v>
      </c>
      <c r="E22" s="2"/>
      <c r="F22" s="1">
        <v>1</v>
      </c>
      <c r="G22" s="2">
        <f t="shared" si="0"/>
        <v>18</v>
      </c>
      <c r="H22" s="24">
        <v>35</v>
      </c>
      <c r="I22" s="22"/>
      <c r="J22" s="1" t="s">
        <v>48</v>
      </c>
      <c r="K22" s="1" t="s">
        <v>102</v>
      </c>
    </row>
    <row r="23" spans="1:11">
      <c r="A23" s="1">
        <v>11</v>
      </c>
      <c r="B23" s="47">
        <v>42742</v>
      </c>
      <c r="C23" s="10" t="s">
        <v>22</v>
      </c>
      <c r="D23" s="3" t="s">
        <v>7</v>
      </c>
      <c r="E23" s="2"/>
      <c r="F23" s="1">
        <v>1</v>
      </c>
      <c r="G23" s="2">
        <f t="shared" si="0"/>
        <v>17</v>
      </c>
      <c r="H23" s="24">
        <v>35</v>
      </c>
      <c r="I23" s="22"/>
      <c r="J23" s="1" t="s">
        <v>48</v>
      </c>
      <c r="K23" s="1" t="s">
        <v>102</v>
      </c>
    </row>
    <row r="24" spans="1:11">
      <c r="A24" s="1">
        <v>12</v>
      </c>
      <c r="B24" s="47">
        <v>42742</v>
      </c>
      <c r="C24" s="10" t="s">
        <v>23</v>
      </c>
      <c r="D24" s="3" t="s">
        <v>7</v>
      </c>
      <c r="E24" s="2"/>
      <c r="F24" s="1">
        <v>1</v>
      </c>
      <c r="G24" s="2">
        <f t="shared" si="0"/>
        <v>16</v>
      </c>
      <c r="H24" s="24">
        <v>35</v>
      </c>
      <c r="I24" s="22"/>
      <c r="J24" s="1" t="s">
        <v>48</v>
      </c>
      <c r="K24" s="1" t="s">
        <v>102</v>
      </c>
    </row>
    <row r="25" spans="1:11">
      <c r="A25" s="1">
        <v>13</v>
      </c>
      <c r="B25" s="47">
        <v>42742</v>
      </c>
      <c r="C25" s="10" t="s">
        <v>24</v>
      </c>
      <c r="D25" s="3" t="s">
        <v>25</v>
      </c>
      <c r="E25" s="2"/>
      <c r="F25" s="1">
        <v>1</v>
      </c>
      <c r="G25" s="2">
        <f t="shared" si="0"/>
        <v>15</v>
      </c>
      <c r="H25" s="24">
        <v>43</v>
      </c>
      <c r="I25" s="22"/>
      <c r="J25" s="1" t="s">
        <v>20</v>
      </c>
      <c r="K25" s="1" t="s">
        <v>102</v>
      </c>
    </row>
    <row r="26" spans="1:11">
      <c r="A26" s="1">
        <v>14</v>
      </c>
      <c r="B26" s="47">
        <v>42742</v>
      </c>
      <c r="C26" s="10" t="s">
        <v>26</v>
      </c>
      <c r="D26" s="3" t="s">
        <v>27</v>
      </c>
      <c r="E26" s="2"/>
      <c r="F26" s="1">
        <v>2</v>
      </c>
      <c r="G26" s="2">
        <f t="shared" si="0"/>
        <v>13</v>
      </c>
      <c r="H26" s="24">
        <v>70</v>
      </c>
      <c r="I26" s="22"/>
      <c r="J26" s="1" t="s">
        <v>28</v>
      </c>
      <c r="K26" s="1" t="s">
        <v>102</v>
      </c>
    </row>
    <row r="27" spans="1:11">
      <c r="A27" s="1">
        <v>15</v>
      </c>
      <c r="B27" s="1"/>
      <c r="C27" s="17" t="s">
        <v>77</v>
      </c>
      <c r="D27" s="3" t="s">
        <v>7</v>
      </c>
      <c r="E27" s="2"/>
      <c r="F27" s="1">
        <v>2</v>
      </c>
      <c r="G27" s="2">
        <f t="shared" si="0"/>
        <v>11</v>
      </c>
      <c r="H27" s="24"/>
      <c r="I27" s="22"/>
      <c r="J27" s="1"/>
      <c r="K27" s="1" t="s">
        <v>12</v>
      </c>
    </row>
    <row r="28" spans="1:11">
      <c r="A28" s="1">
        <v>16</v>
      </c>
      <c r="B28" s="47">
        <v>42742</v>
      </c>
      <c r="C28" s="10" t="s">
        <v>29</v>
      </c>
      <c r="D28" s="3" t="s">
        <v>7</v>
      </c>
      <c r="E28" s="2"/>
      <c r="F28" s="1">
        <v>1</v>
      </c>
      <c r="G28" s="2">
        <f t="shared" si="0"/>
        <v>10</v>
      </c>
      <c r="H28" s="24">
        <v>35</v>
      </c>
      <c r="I28" s="22"/>
      <c r="J28" s="1" t="s">
        <v>28</v>
      </c>
      <c r="K28" s="1" t="s">
        <v>102</v>
      </c>
    </row>
    <row r="29" spans="1:11">
      <c r="A29" s="1">
        <v>17</v>
      </c>
      <c r="B29" s="1"/>
      <c r="C29" s="11" t="s">
        <v>35</v>
      </c>
      <c r="D29" s="11" t="s">
        <v>36</v>
      </c>
      <c r="E29" s="2"/>
      <c r="F29" s="13">
        <v>1</v>
      </c>
      <c r="G29" s="2">
        <f t="shared" si="0"/>
        <v>9</v>
      </c>
      <c r="H29" s="25"/>
      <c r="I29" s="22"/>
      <c r="J29" s="13" t="s">
        <v>8</v>
      </c>
      <c r="K29" s="1" t="s">
        <v>102</v>
      </c>
    </row>
    <row r="30" spans="1:11">
      <c r="A30" s="1">
        <v>18</v>
      </c>
      <c r="B30" s="1"/>
      <c r="C30" s="11" t="s">
        <v>30</v>
      </c>
      <c r="D30" s="11" t="s">
        <v>16</v>
      </c>
      <c r="E30" s="2"/>
      <c r="F30" s="13">
        <v>1</v>
      </c>
      <c r="G30" s="2">
        <f t="shared" si="0"/>
        <v>8</v>
      </c>
      <c r="H30" s="25"/>
      <c r="I30" s="22">
        <v>8</v>
      </c>
      <c r="J30" s="13" t="s">
        <v>8</v>
      </c>
      <c r="K30" s="1" t="s">
        <v>102</v>
      </c>
    </row>
    <row r="31" spans="1:11">
      <c r="A31" s="1">
        <v>19</v>
      </c>
      <c r="B31" s="1"/>
      <c r="C31" s="11" t="s">
        <v>34</v>
      </c>
      <c r="D31" s="11" t="s">
        <v>10</v>
      </c>
      <c r="E31" s="2"/>
      <c r="F31" s="13">
        <v>1</v>
      </c>
      <c r="G31" s="2">
        <f t="shared" si="0"/>
        <v>7</v>
      </c>
      <c r="H31" s="25"/>
      <c r="I31" s="22">
        <v>8</v>
      </c>
      <c r="J31" s="13" t="s">
        <v>8</v>
      </c>
      <c r="K31" s="1" t="s">
        <v>102</v>
      </c>
    </row>
    <row r="32" spans="1:11">
      <c r="A32" s="1">
        <v>20</v>
      </c>
      <c r="B32" s="1"/>
      <c r="C32" s="11" t="s">
        <v>37</v>
      </c>
      <c r="D32" s="11" t="s">
        <v>38</v>
      </c>
      <c r="E32" s="2"/>
      <c r="F32" s="13">
        <v>1</v>
      </c>
      <c r="G32" s="2">
        <f t="shared" si="0"/>
        <v>6</v>
      </c>
      <c r="H32" s="25"/>
      <c r="I32" s="22"/>
      <c r="J32" s="13" t="s">
        <v>8</v>
      </c>
      <c r="K32" s="1" t="s">
        <v>102</v>
      </c>
    </row>
    <row r="33" spans="1:11">
      <c r="A33" s="1">
        <v>21</v>
      </c>
      <c r="B33" s="1"/>
      <c r="C33" s="11" t="s">
        <v>39</v>
      </c>
      <c r="D33" s="11" t="s">
        <v>31</v>
      </c>
      <c r="E33" s="2"/>
      <c r="F33" s="13">
        <v>1</v>
      </c>
      <c r="G33" s="2">
        <f t="shared" si="0"/>
        <v>5</v>
      </c>
      <c r="H33" s="25"/>
      <c r="I33" s="22"/>
      <c r="J33" s="13" t="s">
        <v>8</v>
      </c>
      <c r="K33" s="1" t="s">
        <v>102</v>
      </c>
    </row>
    <row r="34" spans="1:11">
      <c r="A34" s="1">
        <v>22</v>
      </c>
      <c r="B34" s="1"/>
      <c r="C34" s="11" t="s">
        <v>32</v>
      </c>
      <c r="D34" s="11" t="s">
        <v>31</v>
      </c>
      <c r="E34" s="2"/>
      <c r="F34" s="13">
        <v>1</v>
      </c>
      <c r="G34" s="2">
        <f t="shared" si="0"/>
        <v>4</v>
      </c>
      <c r="H34" s="25"/>
      <c r="I34" s="22">
        <v>8</v>
      </c>
      <c r="J34" s="13" t="s">
        <v>8</v>
      </c>
      <c r="K34" s="1" t="s">
        <v>102</v>
      </c>
    </row>
    <row r="35" spans="1:11">
      <c r="A35" s="1">
        <v>23</v>
      </c>
      <c r="B35" s="47">
        <v>42747</v>
      </c>
      <c r="C35" s="10" t="s">
        <v>22</v>
      </c>
      <c r="D35" s="3" t="s">
        <v>7</v>
      </c>
      <c r="E35" s="2"/>
      <c r="F35" s="1">
        <v>1</v>
      </c>
      <c r="G35" s="2">
        <f t="shared" si="0"/>
        <v>3</v>
      </c>
      <c r="H35" s="24">
        <v>35</v>
      </c>
      <c r="I35" s="22"/>
      <c r="J35" s="1" t="s">
        <v>48</v>
      </c>
      <c r="K35" s="1" t="s">
        <v>102</v>
      </c>
    </row>
    <row r="36" spans="1:11">
      <c r="A36" s="1">
        <v>24</v>
      </c>
      <c r="B36" s="47">
        <v>42747</v>
      </c>
      <c r="C36" s="10" t="s">
        <v>41</v>
      </c>
      <c r="D36" s="3" t="s">
        <v>42</v>
      </c>
      <c r="E36" s="2"/>
      <c r="F36" s="1">
        <v>1</v>
      </c>
      <c r="G36" s="2">
        <f t="shared" si="0"/>
        <v>2</v>
      </c>
      <c r="H36" s="24">
        <v>35</v>
      </c>
      <c r="I36" s="22"/>
      <c r="J36" s="1" t="s">
        <v>28</v>
      </c>
      <c r="K36" s="1" t="s">
        <v>102</v>
      </c>
    </row>
    <row r="37" spans="1:11">
      <c r="A37" s="1">
        <v>25</v>
      </c>
      <c r="B37" s="47">
        <v>42747</v>
      </c>
      <c r="C37" s="31" t="s">
        <v>47</v>
      </c>
      <c r="D37" s="3" t="s">
        <v>31</v>
      </c>
      <c r="E37" s="2"/>
      <c r="F37" s="1">
        <v>1</v>
      </c>
      <c r="G37" s="2">
        <f t="shared" si="0"/>
        <v>1</v>
      </c>
      <c r="H37" s="24">
        <v>35</v>
      </c>
      <c r="I37" s="22"/>
      <c r="J37" s="1" t="s">
        <v>48</v>
      </c>
      <c r="K37" s="1" t="s">
        <v>102</v>
      </c>
    </row>
    <row r="38" spans="1:11" ht="15.75" thickBot="1">
      <c r="A38" s="1">
        <v>26</v>
      </c>
      <c r="B38" s="47">
        <v>42747</v>
      </c>
      <c r="C38" s="31" t="s">
        <v>49</v>
      </c>
      <c r="D38" s="3" t="s">
        <v>50</v>
      </c>
      <c r="E38" s="2"/>
      <c r="F38" s="1">
        <v>1</v>
      </c>
      <c r="G38" s="2">
        <f t="shared" si="0"/>
        <v>0</v>
      </c>
      <c r="H38" s="24">
        <v>35</v>
      </c>
      <c r="I38" s="22"/>
      <c r="J38" s="1" t="s">
        <v>48</v>
      </c>
      <c r="K38" s="1" t="s">
        <v>102</v>
      </c>
    </row>
    <row r="39" spans="1:11" ht="15.75" thickBot="1">
      <c r="A39" s="7"/>
      <c r="B39" s="20"/>
      <c r="C39" s="8"/>
      <c r="D39" s="8"/>
      <c r="E39" s="19"/>
      <c r="F39" s="9">
        <f>SUM(F13:F38)</f>
        <v>30</v>
      </c>
      <c r="G39" s="19">
        <f>G38</f>
        <v>0</v>
      </c>
      <c r="H39" s="26">
        <f>SUM(H13:H38)</f>
        <v>646</v>
      </c>
      <c r="I39" s="57">
        <f>SUM(I12:I38)</f>
        <v>552</v>
      </c>
      <c r="J39" s="19"/>
      <c r="K39" s="46"/>
    </row>
    <row r="40" spans="1:11">
      <c r="A40" s="52"/>
      <c r="B40" s="52"/>
      <c r="C40" s="53"/>
      <c r="D40" s="53"/>
      <c r="E40" s="52"/>
      <c r="F40" s="52"/>
      <c r="G40" s="52"/>
      <c r="H40" s="54"/>
      <c r="I40" s="58"/>
      <c r="J40" s="52"/>
      <c r="K40" s="52"/>
    </row>
    <row r="41" spans="1:11" s="34" customFormat="1">
      <c r="A41" s="52"/>
      <c r="B41" s="52"/>
      <c r="C41" s="53"/>
      <c r="D41" s="53"/>
      <c r="E41" s="52"/>
      <c r="F41" s="52"/>
      <c r="G41" s="52"/>
      <c r="H41" s="52"/>
      <c r="I41" s="58"/>
      <c r="J41" s="52"/>
      <c r="K41" s="52"/>
    </row>
  </sheetData>
  <autoFilter ref="A11:K39"/>
  <mergeCells count="1">
    <mergeCell ref="C6:D6"/>
  </mergeCells>
  <pageMargins left="0.7" right="0.7" top="0.75" bottom="0.75" header="0.3" footer="0.3"/>
  <pageSetup paperSize="9" scale="8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O61"/>
  <sheetViews>
    <sheetView tabSelected="1" topLeftCell="A37" zoomScaleNormal="100" workbookViewId="0">
      <selection activeCell="L45" sqref="L45"/>
    </sheetView>
  </sheetViews>
  <sheetFormatPr defaultRowHeight="15"/>
  <cols>
    <col min="1" max="1" width="6.28515625" customWidth="1"/>
    <col min="2" max="2" width="14.7109375" customWidth="1"/>
    <col min="3" max="3" width="19.85546875" customWidth="1"/>
    <col min="4" max="4" width="15" customWidth="1"/>
    <col min="6" max="6" width="10.85546875" bestFit="1" customWidth="1"/>
    <col min="7" max="7" width="10.85546875" customWidth="1"/>
    <col min="8" max="8" width="9.5703125" bestFit="1" customWidth="1"/>
    <col min="9" max="9" width="10.28515625" style="21" bestFit="1" customWidth="1"/>
    <col min="10" max="10" width="15.7109375" customWidth="1"/>
    <col min="11" max="11" width="10.42578125" style="62" bestFit="1" customWidth="1"/>
  </cols>
  <sheetData>
    <row r="4" spans="1:11">
      <c r="G4" t="s">
        <v>44</v>
      </c>
      <c r="J4" s="14"/>
    </row>
    <row r="5" spans="1:11">
      <c r="G5" t="s">
        <v>45</v>
      </c>
      <c r="J5" s="15"/>
    </row>
    <row r="6" spans="1:11" ht="15" customHeight="1">
      <c r="C6" s="80" t="s">
        <v>0</v>
      </c>
      <c r="D6" s="80"/>
      <c r="F6" s="4"/>
      <c r="G6" s="4" t="s">
        <v>46</v>
      </c>
      <c r="H6" s="4"/>
      <c r="J6" s="16"/>
    </row>
    <row r="8" spans="1:11" s="34" customFormat="1">
      <c r="A8" s="52"/>
      <c r="B8" s="52"/>
      <c r="C8" s="53"/>
      <c r="D8" s="53"/>
      <c r="E8" s="52"/>
      <c r="F8" s="52" t="s">
        <v>140</v>
      </c>
      <c r="G8" s="52"/>
      <c r="H8" s="52"/>
      <c r="I8" s="58"/>
      <c r="J8" s="52"/>
      <c r="K8" s="52"/>
    </row>
    <row r="9" spans="1:11" s="34" customFormat="1">
      <c r="A9" s="55" t="s">
        <v>51</v>
      </c>
      <c r="C9" s="53"/>
      <c r="D9" s="53"/>
      <c r="E9" s="52"/>
      <c r="F9" s="52"/>
      <c r="G9" s="52"/>
      <c r="H9" s="52"/>
      <c r="I9" s="58"/>
      <c r="J9" s="52"/>
      <c r="K9" s="52"/>
    </row>
    <row r="10" spans="1:11" s="34" customFormat="1">
      <c r="A10" s="52"/>
      <c r="B10" s="52"/>
      <c r="C10" s="53"/>
      <c r="D10" s="53"/>
      <c r="E10" s="52"/>
      <c r="F10" s="52"/>
      <c r="G10" s="52"/>
      <c r="H10" s="52"/>
      <c r="I10" s="58"/>
      <c r="J10" s="52"/>
      <c r="K10" s="52"/>
    </row>
    <row r="11" spans="1:11" ht="30">
      <c r="A11" s="48" t="s">
        <v>12</v>
      </c>
      <c r="B11" s="48" t="s">
        <v>100</v>
      </c>
      <c r="C11" s="48" t="s">
        <v>11</v>
      </c>
      <c r="D11" s="48" t="s">
        <v>101</v>
      </c>
      <c r="E11" s="48" t="s">
        <v>90</v>
      </c>
      <c r="F11" s="48" t="s">
        <v>91</v>
      </c>
      <c r="G11" s="49" t="s">
        <v>92</v>
      </c>
      <c r="H11" s="50" t="s">
        <v>17</v>
      </c>
      <c r="I11" s="56" t="s">
        <v>33</v>
      </c>
      <c r="J11" s="51" t="s">
        <v>13</v>
      </c>
      <c r="K11" s="63" t="s">
        <v>99</v>
      </c>
    </row>
    <row r="12" spans="1:11">
      <c r="A12" s="1"/>
      <c r="B12" s="47">
        <v>42753</v>
      </c>
      <c r="C12" s="3" t="s">
        <v>93</v>
      </c>
      <c r="D12" s="3"/>
      <c r="E12" s="1">
        <v>100</v>
      </c>
      <c r="F12" s="1"/>
      <c r="G12" s="1"/>
      <c r="H12" s="24"/>
      <c r="I12" s="22">
        <v>1100</v>
      </c>
      <c r="J12" s="1"/>
      <c r="K12" s="1"/>
    </row>
    <row r="13" spans="1:11">
      <c r="A13" s="1">
        <v>1</v>
      </c>
      <c r="B13" s="79">
        <v>42753</v>
      </c>
      <c r="C13" s="75" t="s">
        <v>52</v>
      </c>
      <c r="D13" s="75" t="s">
        <v>53</v>
      </c>
      <c r="E13" s="76"/>
      <c r="F13" s="76">
        <v>0</v>
      </c>
      <c r="G13" s="76">
        <f>E12-F13</f>
        <v>100</v>
      </c>
      <c r="H13" s="77">
        <v>78</v>
      </c>
      <c r="I13" s="78"/>
      <c r="J13" s="76" t="s">
        <v>28</v>
      </c>
      <c r="K13" s="76" t="s">
        <v>102</v>
      </c>
    </row>
    <row r="14" spans="1:11">
      <c r="A14" s="1">
        <v>2</v>
      </c>
      <c r="B14" s="47">
        <v>42753</v>
      </c>
      <c r="C14" s="10" t="s">
        <v>54</v>
      </c>
      <c r="D14" s="10" t="s">
        <v>38</v>
      </c>
      <c r="E14" s="40"/>
      <c r="F14" s="40">
        <v>10</v>
      </c>
      <c r="G14" s="40">
        <f>G13-F14</f>
        <v>90</v>
      </c>
      <c r="H14" s="42">
        <v>315</v>
      </c>
      <c r="I14" s="22">
        <v>11</v>
      </c>
      <c r="J14" s="1" t="s">
        <v>28</v>
      </c>
      <c r="K14" s="1" t="s">
        <v>102</v>
      </c>
    </row>
    <row r="15" spans="1:11">
      <c r="A15" s="1">
        <v>3</v>
      </c>
      <c r="B15" s="47">
        <v>42753</v>
      </c>
      <c r="C15" s="10" t="s">
        <v>56</v>
      </c>
      <c r="D15" s="10" t="s">
        <v>55</v>
      </c>
      <c r="E15" s="40"/>
      <c r="F15" s="40">
        <v>1</v>
      </c>
      <c r="G15" s="40">
        <f t="shared" ref="G15:G17" si="0">G14-F15</f>
        <v>89</v>
      </c>
      <c r="H15" s="42">
        <v>43</v>
      </c>
      <c r="I15" s="22"/>
      <c r="J15" s="1" t="s">
        <v>28</v>
      </c>
      <c r="K15" s="1" t="s">
        <v>102</v>
      </c>
    </row>
    <row r="16" spans="1:11">
      <c r="A16" s="1">
        <v>4</v>
      </c>
      <c r="B16" s="47">
        <v>42753</v>
      </c>
      <c r="C16" s="10" t="s">
        <v>58</v>
      </c>
      <c r="D16" s="10" t="s">
        <v>57</v>
      </c>
      <c r="E16" s="40"/>
      <c r="F16" s="40">
        <v>1</v>
      </c>
      <c r="G16" s="40">
        <f t="shared" si="0"/>
        <v>88</v>
      </c>
      <c r="H16" s="42">
        <v>43</v>
      </c>
      <c r="I16" s="22"/>
      <c r="J16" s="1" t="s">
        <v>28</v>
      </c>
      <c r="K16" s="1" t="s">
        <v>102</v>
      </c>
    </row>
    <row r="17" spans="1:15">
      <c r="A17" s="1">
        <v>5</v>
      </c>
      <c r="B17" s="47">
        <v>42753</v>
      </c>
      <c r="C17" s="10" t="s">
        <v>70</v>
      </c>
      <c r="D17" s="10" t="s">
        <v>71</v>
      </c>
      <c r="E17" s="40"/>
      <c r="F17" s="40">
        <v>3</v>
      </c>
      <c r="G17" s="40">
        <f t="shared" si="0"/>
        <v>85</v>
      </c>
      <c r="H17" s="42">
        <v>100</v>
      </c>
      <c r="I17" s="22">
        <v>7.3</v>
      </c>
      <c r="J17" s="1" t="s">
        <v>28</v>
      </c>
      <c r="K17" s="1" t="s">
        <v>102</v>
      </c>
    </row>
    <row r="18" spans="1:15">
      <c r="A18" s="1">
        <v>6</v>
      </c>
      <c r="B18" s="47">
        <v>42755</v>
      </c>
      <c r="C18" s="31" t="s">
        <v>59</v>
      </c>
      <c r="D18" s="31" t="s">
        <v>60</v>
      </c>
      <c r="E18" s="35"/>
      <c r="F18" s="35">
        <v>10</v>
      </c>
      <c r="G18" s="35">
        <f>G17-F18</f>
        <v>75</v>
      </c>
      <c r="H18" s="74">
        <v>315</v>
      </c>
      <c r="I18" s="22"/>
      <c r="J18" s="1" t="s">
        <v>28</v>
      </c>
      <c r="K18" s="1" t="s">
        <v>102</v>
      </c>
    </row>
    <row r="19" spans="1:15">
      <c r="A19" s="1">
        <v>7</v>
      </c>
      <c r="B19" s="47">
        <v>42755</v>
      </c>
      <c r="C19" s="31" t="s">
        <v>61</v>
      </c>
      <c r="D19" s="31" t="s">
        <v>7</v>
      </c>
      <c r="E19" s="35"/>
      <c r="F19" s="35">
        <v>1</v>
      </c>
      <c r="G19" s="35">
        <f t="shared" ref="G19:G24" si="1">G18-F19</f>
        <v>74</v>
      </c>
      <c r="H19" s="74">
        <v>35</v>
      </c>
      <c r="I19" s="22"/>
      <c r="J19" s="1" t="s">
        <v>76</v>
      </c>
      <c r="K19" s="1" t="s">
        <v>102</v>
      </c>
      <c r="M19">
        <v>19</v>
      </c>
      <c r="N19">
        <v>11</v>
      </c>
      <c r="O19">
        <f>M19*N19</f>
        <v>209</v>
      </c>
    </row>
    <row r="20" spans="1:15">
      <c r="A20" s="1">
        <v>8</v>
      </c>
      <c r="B20" s="47">
        <v>42755</v>
      </c>
      <c r="C20" s="31" t="s">
        <v>63</v>
      </c>
      <c r="D20" s="31" t="s">
        <v>62</v>
      </c>
      <c r="E20" s="35"/>
      <c r="F20" s="35">
        <v>2</v>
      </c>
      <c r="G20" s="35">
        <f t="shared" si="1"/>
        <v>72</v>
      </c>
      <c r="H20" s="74">
        <v>70</v>
      </c>
      <c r="I20" s="22"/>
      <c r="J20" s="1" t="s">
        <v>76</v>
      </c>
      <c r="K20" s="1" t="s">
        <v>102</v>
      </c>
    </row>
    <row r="21" spans="1:15">
      <c r="A21" s="1">
        <v>9</v>
      </c>
      <c r="B21" s="1"/>
      <c r="C21" s="17" t="s">
        <v>43</v>
      </c>
      <c r="D21" s="17" t="s">
        <v>40</v>
      </c>
      <c r="E21" s="39"/>
      <c r="F21" s="39">
        <v>1</v>
      </c>
      <c r="G21" s="39">
        <f t="shared" si="1"/>
        <v>71</v>
      </c>
      <c r="H21" s="43"/>
      <c r="I21" s="22"/>
      <c r="J21" s="1"/>
      <c r="K21" s="1" t="s">
        <v>12</v>
      </c>
    </row>
    <row r="22" spans="1:15">
      <c r="A22" s="1">
        <v>10</v>
      </c>
      <c r="B22" s="1"/>
      <c r="C22" s="17" t="s">
        <v>64</v>
      </c>
      <c r="D22" s="17" t="s">
        <v>69</v>
      </c>
      <c r="E22" s="39"/>
      <c r="F22" s="39">
        <v>1</v>
      </c>
      <c r="G22" s="39">
        <f t="shared" si="1"/>
        <v>70</v>
      </c>
      <c r="H22" s="44"/>
      <c r="I22" s="22"/>
      <c r="J22" s="1"/>
      <c r="K22" s="1" t="s">
        <v>12</v>
      </c>
    </row>
    <row r="23" spans="1:15">
      <c r="A23" s="1">
        <v>11</v>
      </c>
      <c r="B23" s="1"/>
      <c r="C23" s="17" t="s">
        <v>65</v>
      </c>
      <c r="D23" s="17" t="s">
        <v>69</v>
      </c>
      <c r="E23" s="39"/>
      <c r="F23" s="39">
        <v>1</v>
      </c>
      <c r="G23" s="39">
        <f t="shared" si="1"/>
        <v>69</v>
      </c>
      <c r="H23" s="44"/>
      <c r="I23" s="22"/>
      <c r="J23" s="1"/>
      <c r="K23" s="1" t="s">
        <v>12</v>
      </c>
    </row>
    <row r="24" spans="1:15">
      <c r="A24" s="1">
        <v>12</v>
      </c>
      <c r="B24" s="47">
        <v>42756</v>
      </c>
      <c r="C24" s="31" t="s">
        <v>66</v>
      </c>
      <c r="D24" s="31" t="s">
        <v>67</v>
      </c>
      <c r="E24" s="35"/>
      <c r="F24" s="35">
        <v>2</v>
      </c>
      <c r="G24" s="35">
        <f t="shared" si="1"/>
        <v>67</v>
      </c>
      <c r="H24" s="36">
        <v>35</v>
      </c>
      <c r="I24" s="22"/>
      <c r="J24" s="1" t="s">
        <v>76</v>
      </c>
      <c r="K24" s="1" t="s">
        <v>102</v>
      </c>
    </row>
    <row r="25" spans="1:15">
      <c r="A25" s="1">
        <v>13</v>
      </c>
      <c r="B25" s="47">
        <v>42753</v>
      </c>
      <c r="C25" s="10" t="s">
        <v>68</v>
      </c>
      <c r="D25" s="10" t="s">
        <v>67</v>
      </c>
      <c r="E25" s="40"/>
      <c r="F25" s="40">
        <v>1</v>
      </c>
      <c r="G25" s="40">
        <f>G24-F25</f>
        <v>66</v>
      </c>
      <c r="H25" s="41">
        <v>35</v>
      </c>
      <c r="I25" s="22"/>
      <c r="J25" s="1" t="s">
        <v>28</v>
      </c>
      <c r="K25" s="1" t="s">
        <v>102</v>
      </c>
    </row>
    <row r="26" spans="1:15">
      <c r="A26" s="1">
        <v>14</v>
      </c>
      <c r="B26" s="47">
        <v>42757</v>
      </c>
      <c r="C26" s="31" t="s">
        <v>72</v>
      </c>
      <c r="D26" s="31" t="s">
        <v>73</v>
      </c>
      <c r="E26" s="35"/>
      <c r="F26" s="35">
        <v>1</v>
      </c>
      <c r="G26" s="35">
        <f>G25-F26</f>
        <v>65</v>
      </c>
      <c r="H26" s="36">
        <v>35</v>
      </c>
      <c r="I26" s="22"/>
      <c r="J26" s="1" t="s">
        <v>76</v>
      </c>
      <c r="K26" s="1" t="s">
        <v>102</v>
      </c>
    </row>
    <row r="27" spans="1:15">
      <c r="A27" s="1">
        <v>15</v>
      </c>
      <c r="B27" s="1"/>
      <c r="C27" s="17" t="s">
        <v>74</v>
      </c>
      <c r="D27" s="17" t="s">
        <v>10</v>
      </c>
      <c r="E27" s="39"/>
      <c r="F27" s="39">
        <v>1</v>
      </c>
      <c r="G27" s="39">
        <f>G26-F27</f>
        <v>64</v>
      </c>
      <c r="H27" s="44"/>
      <c r="I27" s="22"/>
      <c r="J27" s="1"/>
      <c r="K27" s="1" t="s">
        <v>12</v>
      </c>
    </row>
    <row r="28" spans="1:15">
      <c r="A28" s="1">
        <v>16</v>
      </c>
      <c r="B28" s="47">
        <v>42753</v>
      </c>
      <c r="C28" s="31" t="s">
        <v>96</v>
      </c>
      <c r="D28" s="31" t="s">
        <v>7</v>
      </c>
      <c r="E28" s="35"/>
      <c r="F28" s="35">
        <v>2</v>
      </c>
      <c r="G28" s="35">
        <f>G27-F28</f>
        <v>62</v>
      </c>
      <c r="H28" s="36">
        <v>70</v>
      </c>
      <c r="I28" s="22"/>
      <c r="J28" s="1" t="s">
        <v>76</v>
      </c>
      <c r="K28" s="1" t="s">
        <v>102</v>
      </c>
    </row>
    <row r="29" spans="1:15">
      <c r="A29" s="1">
        <v>17</v>
      </c>
      <c r="B29" s="47">
        <v>42753</v>
      </c>
      <c r="C29" s="31" t="s">
        <v>97</v>
      </c>
      <c r="D29" s="31" t="s">
        <v>7</v>
      </c>
      <c r="E29" s="35"/>
      <c r="F29" s="35">
        <v>1</v>
      </c>
      <c r="G29" s="35">
        <f t="shared" ref="G29:G30" si="2">G28-F29</f>
        <v>61</v>
      </c>
      <c r="H29" s="36">
        <v>35</v>
      </c>
      <c r="I29" s="22"/>
      <c r="J29" s="1" t="s">
        <v>98</v>
      </c>
      <c r="K29" s="1" t="s">
        <v>102</v>
      </c>
    </row>
    <row r="30" spans="1:15">
      <c r="A30" s="1">
        <v>18</v>
      </c>
      <c r="B30" s="47">
        <v>42753</v>
      </c>
      <c r="C30" s="10" t="s">
        <v>78</v>
      </c>
      <c r="D30" s="31" t="s">
        <v>7</v>
      </c>
      <c r="E30" s="40"/>
      <c r="F30" s="40">
        <v>1</v>
      </c>
      <c r="G30" s="35">
        <f t="shared" si="2"/>
        <v>60</v>
      </c>
      <c r="H30" s="41">
        <v>35</v>
      </c>
      <c r="I30" s="22"/>
      <c r="J30" s="1" t="s">
        <v>76</v>
      </c>
      <c r="K30" s="1" t="s">
        <v>102</v>
      </c>
    </row>
    <row r="31" spans="1:15">
      <c r="A31" s="1">
        <v>19</v>
      </c>
      <c r="B31" s="47">
        <v>42755</v>
      </c>
      <c r="C31" s="31" t="s">
        <v>79</v>
      </c>
      <c r="D31" s="31"/>
      <c r="E31" s="35"/>
      <c r="F31" s="35">
        <v>1</v>
      </c>
      <c r="G31" s="35">
        <f>G30-F31</f>
        <v>59</v>
      </c>
      <c r="H31" s="36">
        <v>35</v>
      </c>
      <c r="I31" s="22"/>
      <c r="J31" s="1" t="s">
        <v>76</v>
      </c>
      <c r="K31" s="1" t="s">
        <v>102</v>
      </c>
    </row>
    <row r="32" spans="1:15">
      <c r="A32" s="1">
        <v>20</v>
      </c>
      <c r="B32" s="47">
        <v>42753</v>
      </c>
      <c r="C32" s="10" t="s">
        <v>80</v>
      </c>
      <c r="D32" s="10" t="s">
        <v>50</v>
      </c>
      <c r="E32" s="40"/>
      <c r="F32" s="40">
        <v>10</v>
      </c>
      <c r="G32" s="40">
        <f>G31-F32</f>
        <v>49</v>
      </c>
      <c r="H32" s="41">
        <v>315</v>
      </c>
      <c r="I32" s="22"/>
      <c r="J32" s="1" t="s">
        <v>28</v>
      </c>
      <c r="K32" s="1" t="s">
        <v>102</v>
      </c>
    </row>
    <row r="33" spans="1:11">
      <c r="A33" s="1">
        <v>21</v>
      </c>
      <c r="B33" s="1"/>
      <c r="C33" s="17" t="s">
        <v>81</v>
      </c>
      <c r="D33" s="17"/>
      <c r="E33" s="39"/>
      <c r="F33" s="39">
        <v>10</v>
      </c>
      <c r="G33" s="39">
        <f t="shared" ref="G33:G60" si="3">G32-F33</f>
        <v>39</v>
      </c>
      <c r="H33" s="44"/>
      <c r="I33" s="22"/>
      <c r="J33" s="1"/>
      <c r="K33" s="1" t="s">
        <v>102</v>
      </c>
    </row>
    <row r="34" spans="1:11">
      <c r="A34" s="1">
        <v>22</v>
      </c>
      <c r="B34" s="29"/>
      <c r="C34" s="30" t="s">
        <v>82</v>
      </c>
      <c r="D34" s="30"/>
      <c r="E34" s="37"/>
      <c r="F34" s="37">
        <v>1</v>
      </c>
      <c r="G34" s="37">
        <f>G33-F34</f>
        <v>38</v>
      </c>
      <c r="H34" s="38">
        <v>0</v>
      </c>
      <c r="I34" s="59"/>
      <c r="J34" s="29" t="s">
        <v>75</v>
      </c>
      <c r="K34" s="1" t="s">
        <v>102</v>
      </c>
    </row>
    <row r="35" spans="1:11">
      <c r="A35" s="1">
        <v>23</v>
      </c>
      <c r="B35" s="29"/>
      <c r="C35" s="30" t="s">
        <v>83</v>
      </c>
      <c r="D35" s="30"/>
      <c r="E35" s="37"/>
      <c r="F35" s="37">
        <v>1</v>
      </c>
      <c r="G35" s="37">
        <f>G34-F35</f>
        <v>37</v>
      </c>
      <c r="H35" s="38">
        <v>0</v>
      </c>
      <c r="I35" s="59"/>
      <c r="J35" s="29" t="s">
        <v>75</v>
      </c>
      <c r="K35" s="1" t="s">
        <v>102</v>
      </c>
    </row>
    <row r="36" spans="1:11">
      <c r="A36" s="1">
        <v>24</v>
      </c>
      <c r="B36" s="29"/>
      <c r="C36" s="17" t="s">
        <v>84</v>
      </c>
      <c r="D36" s="17"/>
      <c r="E36" s="39"/>
      <c r="F36" s="39">
        <v>1</v>
      </c>
      <c r="G36" s="39">
        <f t="shared" si="3"/>
        <v>36</v>
      </c>
      <c r="H36" s="44"/>
      <c r="I36" s="59"/>
      <c r="J36" s="29"/>
      <c r="K36" s="1" t="s">
        <v>12</v>
      </c>
    </row>
    <row r="37" spans="1:11">
      <c r="A37" s="1">
        <v>25</v>
      </c>
      <c r="B37" s="47">
        <v>42753</v>
      </c>
      <c r="C37" s="31" t="s">
        <v>85</v>
      </c>
      <c r="D37" s="31"/>
      <c r="E37" s="35"/>
      <c r="F37" s="35">
        <v>1</v>
      </c>
      <c r="G37" s="35">
        <f>G36-F37</f>
        <v>35</v>
      </c>
      <c r="H37" s="36">
        <v>43</v>
      </c>
      <c r="I37" s="22"/>
      <c r="J37" s="1" t="s">
        <v>28</v>
      </c>
      <c r="K37" s="1" t="s">
        <v>102</v>
      </c>
    </row>
    <row r="38" spans="1:11">
      <c r="A38" s="1">
        <v>26</v>
      </c>
      <c r="B38" s="1"/>
      <c r="C38" s="17" t="s">
        <v>86</v>
      </c>
      <c r="D38" s="17"/>
      <c r="E38" s="39"/>
      <c r="F38" s="39">
        <v>1</v>
      </c>
      <c r="G38" s="39">
        <f>G37-F38</f>
        <v>34</v>
      </c>
      <c r="H38" s="44"/>
      <c r="I38" s="22"/>
      <c r="J38" s="1"/>
      <c r="K38" s="1" t="s">
        <v>12</v>
      </c>
    </row>
    <row r="39" spans="1:11">
      <c r="A39" s="1">
        <v>27</v>
      </c>
      <c r="B39" s="1"/>
      <c r="C39" s="17" t="s">
        <v>87</v>
      </c>
      <c r="D39" s="17"/>
      <c r="E39" s="39"/>
      <c r="F39" s="39">
        <v>1</v>
      </c>
      <c r="G39" s="39">
        <f t="shared" ref="G39:G41" si="4">G38-F39</f>
        <v>33</v>
      </c>
      <c r="H39" s="44"/>
      <c r="I39" s="22"/>
      <c r="J39" s="1"/>
      <c r="K39" s="1" t="s">
        <v>12</v>
      </c>
    </row>
    <row r="40" spans="1:11">
      <c r="A40" s="1">
        <v>28</v>
      </c>
      <c r="B40" s="1"/>
      <c r="C40" s="17" t="s">
        <v>88</v>
      </c>
      <c r="D40" s="17"/>
      <c r="E40" s="39"/>
      <c r="F40" s="39">
        <v>1</v>
      </c>
      <c r="G40" s="39">
        <f t="shared" si="4"/>
        <v>32</v>
      </c>
      <c r="H40" s="44"/>
      <c r="I40" s="22"/>
      <c r="J40" s="1"/>
      <c r="K40" s="1" t="s">
        <v>12</v>
      </c>
    </row>
    <row r="41" spans="1:11">
      <c r="A41" s="1">
        <v>29</v>
      </c>
      <c r="B41" s="1"/>
      <c r="C41" s="17" t="s">
        <v>89</v>
      </c>
      <c r="D41" s="17"/>
      <c r="E41" s="39"/>
      <c r="F41" s="39">
        <v>2</v>
      </c>
      <c r="G41" s="39">
        <f t="shared" si="4"/>
        <v>30</v>
      </c>
      <c r="H41" s="44"/>
      <c r="I41" s="22"/>
      <c r="J41" s="1"/>
      <c r="K41" s="1" t="s">
        <v>12</v>
      </c>
    </row>
    <row r="42" spans="1:11">
      <c r="A42" s="1">
        <v>31</v>
      </c>
      <c r="B42" s="47">
        <v>42753</v>
      </c>
      <c r="C42" s="31" t="s">
        <v>94</v>
      </c>
      <c r="D42" s="31" t="s">
        <v>95</v>
      </c>
      <c r="E42" s="35"/>
      <c r="F42" s="35">
        <v>1</v>
      </c>
      <c r="G42" s="35">
        <f>G41-F42</f>
        <v>29</v>
      </c>
      <c r="H42" s="36">
        <v>43</v>
      </c>
      <c r="I42" s="22"/>
      <c r="J42" s="1" t="s">
        <v>28</v>
      </c>
      <c r="K42" s="1" t="s">
        <v>102</v>
      </c>
    </row>
    <row r="43" spans="1:11">
      <c r="A43" s="1">
        <v>32</v>
      </c>
      <c r="B43" s="47">
        <v>42753</v>
      </c>
      <c r="C43" s="31" t="s">
        <v>141</v>
      </c>
      <c r="D43" s="31"/>
      <c r="E43" s="35"/>
      <c r="F43" s="35">
        <v>1</v>
      </c>
      <c r="G43" s="35">
        <f>G42-F43</f>
        <v>28</v>
      </c>
      <c r="H43" s="36">
        <v>43</v>
      </c>
      <c r="I43" s="22"/>
      <c r="J43" s="1" t="s">
        <v>28</v>
      </c>
      <c r="K43" s="1" t="s">
        <v>102</v>
      </c>
    </row>
    <row r="44" spans="1:11">
      <c r="A44" s="1">
        <v>33</v>
      </c>
      <c r="B44" s="47">
        <v>42758</v>
      </c>
      <c r="C44" s="31" t="s">
        <v>142</v>
      </c>
      <c r="D44" s="31"/>
      <c r="E44" s="35"/>
      <c r="F44" s="35">
        <v>1</v>
      </c>
      <c r="G44" s="35">
        <f>G43-F44</f>
        <v>27</v>
      </c>
      <c r="H44" s="36">
        <v>43</v>
      </c>
      <c r="I44" s="22"/>
      <c r="J44" s="1" t="s">
        <v>28</v>
      </c>
      <c r="K44" s="1" t="s">
        <v>102</v>
      </c>
    </row>
    <row r="45" spans="1:11">
      <c r="A45" s="1">
        <v>34</v>
      </c>
      <c r="B45" s="1"/>
      <c r="C45" s="31" t="s">
        <v>143</v>
      </c>
      <c r="D45" s="31"/>
      <c r="E45" s="35"/>
      <c r="F45" s="35">
        <v>1</v>
      </c>
      <c r="G45" s="35">
        <f t="shared" si="3"/>
        <v>26</v>
      </c>
      <c r="H45" s="36">
        <v>43</v>
      </c>
      <c r="I45" s="22"/>
      <c r="J45" s="1" t="s">
        <v>28</v>
      </c>
      <c r="K45" s="1" t="s">
        <v>144</v>
      </c>
    </row>
    <row r="46" spans="1:11">
      <c r="A46" s="1">
        <v>35</v>
      </c>
      <c r="B46" s="47">
        <v>42759</v>
      </c>
      <c r="C46" s="30" t="s">
        <v>145</v>
      </c>
      <c r="D46" s="30"/>
      <c r="E46" s="37"/>
      <c r="F46" s="37">
        <v>1</v>
      </c>
      <c r="G46" s="37">
        <f t="shared" si="3"/>
        <v>25</v>
      </c>
      <c r="H46" s="38"/>
      <c r="I46" s="22"/>
      <c r="J46" s="1" t="s">
        <v>75</v>
      </c>
      <c r="K46" s="1" t="s">
        <v>102</v>
      </c>
    </row>
    <row r="47" spans="1:11">
      <c r="A47" s="1">
        <v>36</v>
      </c>
      <c r="B47" s="47">
        <v>42759</v>
      </c>
      <c r="C47" s="31" t="s">
        <v>146</v>
      </c>
      <c r="D47" s="31"/>
      <c r="E47" s="35"/>
      <c r="F47" s="35">
        <v>1</v>
      </c>
      <c r="G47" s="35">
        <f t="shared" si="3"/>
        <v>24</v>
      </c>
      <c r="H47" s="36">
        <v>43</v>
      </c>
      <c r="I47" s="22"/>
      <c r="J47" s="1" t="s">
        <v>28</v>
      </c>
      <c r="K47" s="1" t="s">
        <v>102</v>
      </c>
    </row>
    <row r="48" spans="1:11">
      <c r="A48" s="1">
        <v>37</v>
      </c>
      <c r="B48" s="47">
        <v>42759</v>
      </c>
      <c r="C48" s="31" t="s">
        <v>147</v>
      </c>
      <c r="D48" s="31"/>
      <c r="E48" s="35"/>
      <c r="F48" s="35">
        <v>1</v>
      </c>
      <c r="G48" s="35">
        <f t="shared" si="3"/>
        <v>23</v>
      </c>
      <c r="H48" s="36">
        <v>43</v>
      </c>
      <c r="I48" s="22"/>
      <c r="J48" s="1" t="s">
        <v>28</v>
      </c>
      <c r="K48" s="1" t="s">
        <v>102</v>
      </c>
    </row>
    <row r="49" spans="1:11">
      <c r="A49" s="1">
        <v>38</v>
      </c>
      <c r="B49" s="47">
        <v>42759</v>
      </c>
      <c r="C49" s="31" t="s">
        <v>148</v>
      </c>
      <c r="D49" s="31"/>
      <c r="E49" s="35"/>
      <c r="F49" s="35">
        <v>1</v>
      </c>
      <c r="G49" s="35">
        <f t="shared" si="3"/>
        <v>22</v>
      </c>
      <c r="H49" s="36">
        <v>54</v>
      </c>
      <c r="I49" s="22"/>
      <c r="J49" s="1" t="s">
        <v>28</v>
      </c>
      <c r="K49" s="1" t="s">
        <v>102</v>
      </c>
    </row>
    <row r="50" spans="1:11">
      <c r="A50" s="1">
        <v>39</v>
      </c>
      <c r="B50" s="47">
        <v>42759</v>
      </c>
      <c r="C50" s="30" t="s">
        <v>149</v>
      </c>
      <c r="D50" s="30"/>
      <c r="E50" s="37"/>
      <c r="F50" s="37">
        <v>1</v>
      </c>
      <c r="G50" s="37">
        <f t="shared" si="3"/>
        <v>21</v>
      </c>
      <c r="H50" s="38"/>
      <c r="I50" s="22"/>
      <c r="J50" s="1" t="s">
        <v>75</v>
      </c>
      <c r="K50" s="1" t="s">
        <v>102</v>
      </c>
    </row>
    <row r="51" spans="1:11">
      <c r="A51" s="1">
        <v>40</v>
      </c>
      <c r="B51" s="47">
        <v>42759</v>
      </c>
      <c r="C51" s="31" t="s">
        <v>150</v>
      </c>
      <c r="D51" s="31"/>
      <c r="E51" s="35"/>
      <c r="F51" s="35">
        <v>10</v>
      </c>
      <c r="G51" s="35">
        <f t="shared" si="3"/>
        <v>11</v>
      </c>
      <c r="H51" s="36">
        <v>315</v>
      </c>
      <c r="I51" s="22"/>
      <c r="J51" s="1" t="s">
        <v>28</v>
      </c>
      <c r="K51" s="1" t="s">
        <v>102</v>
      </c>
    </row>
    <row r="52" spans="1:11">
      <c r="A52" s="1">
        <v>41</v>
      </c>
      <c r="B52" s="47">
        <v>42768</v>
      </c>
      <c r="C52" s="17" t="s">
        <v>151</v>
      </c>
      <c r="D52" s="17"/>
      <c r="E52" s="39"/>
      <c r="F52" s="39">
        <v>1</v>
      </c>
      <c r="G52" s="39">
        <f t="shared" si="3"/>
        <v>10</v>
      </c>
      <c r="H52" s="44"/>
      <c r="I52" s="22"/>
      <c r="J52" s="1"/>
      <c r="K52" s="1" t="s">
        <v>12</v>
      </c>
    </row>
    <row r="53" spans="1:11">
      <c r="A53" s="1">
        <v>42</v>
      </c>
      <c r="B53" s="47">
        <v>42759</v>
      </c>
      <c r="C53" s="30" t="s">
        <v>152</v>
      </c>
      <c r="D53" s="30"/>
      <c r="E53" s="37"/>
      <c r="F53" s="37">
        <v>1</v>
      </c>
      <c r="G53" s="37">
        <f t="shared" si="3"/>
        <v>9</v>
      </c>
      <c r="H53" s="38"/>
      <c r="I53" s="22"/>
      <c r="J53" s="1" t="s">
        <v>75</v>
      </c>
      <c r="K53" s="1" t="s">
        <v>102</v>
      </c>
    </row>
    <row r="54" spans="1:11">
      <c r="A54" s="1">
        <v>43</v>
      </c>
      <c r="B54" s="1"/>
      <c r="C54" s="3"/>
      <c r="D54" s="3"/>
      <c r="E54" s="1"/>
      <c r="F54" s="1"/>
      <c r="G54" s="1">
        <f t="shared" si="3"/>
        <v>9</v>
      </c>
      <c r="H54" s="27"/>
      <c r="I54" s="22"/>
      <c r="J54" s="1"/>
      <c r="K54" s="1"/>
    </row>
    <row r="55" spans="1:11">
      <c r="A55" s="1">
        <v>44</v>
      </c>
      <c r="B55" s="1"/>
      <c r="C55" s="3"/>
      <c r="D55" s="3"/>
      <c r="E55" s="1"/>
      <c r="F55" s="1"/>
      <c r="G55" s="1">
        <f t="shared" si="3"/>
        <v>9</v>
      </c>
      <c r="H55" s="27"/>
      <c r="I55" s="22"/>
      <c r="J55" s="1"/>
      <c r="K55" s="1"/>
    </row>
    <row r="56" spans="1:11">
      <c r="A56" s="1">
        <v>45</v>
      </c>
      <c r="B56" s="1"/>
      <c r="C56" s="3"/>
      <c r="D56" s="3"/>
      <c r="E56" s="1"/>
      <c r="F56" s="1"/>
      <c r="G56" s="1">
        <f t="shared" si="3"/>
        <v>9</v>
      </c>
      <c r="H56" s="27"/>
      <c r="I56" s="22"/>
      <c r="J56" s="1"/>
      <c r="K56" s="1"/>
    </row>
    <row r="57" spans="1:11">
      <c r="A57" s="1">
        <v>46</v>
      </c>
      <c r="B57" s="1"/>
      <c r="C57" s="3"/>
      <c r="D57" s="3"/>
      <c r="E57" s="1"/>
      <c r="F57" s="1"/>
      <c r="G57" s="1">
        <f t="shared" si="3"/>
        <v>9</v>
      </c>
      <c r="H57" s="27"/>
      <c r="I57" s="22"/>
      <c r="J57" s="1"/>
      <c r="K57" s="1"/>
    </row>
    <row r="58" spans="1:11">
      <c r="A58" s="1">
        <v>47</v>
      </c>
      <c r="B58" s="1"/>
      <c r="C58" s="3"/>
      <c r="D58" s="3"/>
      <c r="E58" s="1"/>
      <c r="F58" s="1"/>
      <c r="G58" s="1">
        <f t="shared" si="3"/>
        <v>9</v>
      </c>
      <c r="H58" s="27"/>
      <c r="I58" s="22"/>
      <c r="J58" s="1"/>
      <c r="K58" s="1"/>
    </row>
    <row r="59" spans="1:11">
      <c r="A59" s="1">
        <v>48</v>
      </c>
      <c r="B59" s="1"/>
      <c r="C59" s="3"/>
      <c r="D59" s="3"/>
      <c r="E59" s="1"/>
      <c r="F59" s="1"/>
      <c r="G59" s="1">
        <f t="shared" si="3"/>
        <v>9</v>
      </c>
      <c r="H59" s="27"/>
      <c r="I59" s="22"/>
      <c r="J59" s="1"/>
      <c r="K59" s="1"/>
    </row>
    <row r="60" spans="1:11" ht="15.75" thickBot="1">
      <c r="A60" s="1">
        <v>49</v>
      </c>
      <c r="B60" s="5"/>
      <c r="C60" s="6"/>
      <c r="D60" s="6"/>
      <c r="E60" s="1"/>
      <c r="F60" s="5"/>
      <c r="G60" s="5">
        <f t="shared" si="3"/>
        <v>9</v>
      </c>
      <c r="H60" s="28"/>
      <c r="I60" s="60"/>
      <c r="J60" s="5"/>
      <c r="K60" s="5"/>
    </row>
    <row r="61" spans="1:11" ht="15.75" thickBot="1">
      <c r="A61" s="7"/>
      <c r="B61" s="20"/>
      <c r="C61" s="8"/>
      <c r="D61" s="8"/>
      <c r="E61" s="9"/>
      <c r="F61" s="19">
        <f>SUM(F13:F60)</f>
        <v>91</v>
      </c>
      <c r="G61" s="46">
        <f>G60</f>
        <v>9</v>
      </c>
      <c r="H61" s="45">
        <f>SUM(H13:H60)</f>
        <v>2264</v>
      </c>
      <c r="I61" s="61">
        <f>SUM(I12:I60)</f>
        <v>1118.3</v>
      </c>
      <c r="J61" s="19"/>
      <c r="K61" s="46"/>
    </row>
  </sheetData>
  <autoFilter ref="A11:K61"/>
  <mergeCells count="1">
    <mergeCell ref="C6:D6"/>
  </mergeCells>
  <pageMargins left="0.7" right="0.7" top="0.75" bottom="0.75" header="0.3" footer="0.3"/>
  <pageSetup paperSize="9" scale="8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35"/>
  <sheetViews>
    <sheetView workbookViewId="0">
      <selection activeCell="E19" sqref="E19"/>
    </sheetView>
  </sheetViews>
  <sheetFormatPr defaultRowHeight="15"/>
  <cols>
    <col min="2" max="2" width="9.7109375" bestFit="1" customWidth="1"/>
    <col min="3" max="3" width="22" customWidth="1"/>
  </cols>
  <sheetData>
    <row r="4" spans="2:6">
      <c r="B4" s="71" t="s">
        <v>116</v>
      </c>
    </row>
    <row r="5" spans="2:6">
      <c r="C5" s="71"/>
    </row>
    <row r="6" spans="2:6">
      <c r="B6" s="65" t="s">
        <v>134</v>
      </c>
      <c r="C6" s="65" t="s">
        <v>133</v>
      </c>
      <c r="D6" s="65" t="s">
        <v>117</v>
      </c>
      <c r="E6" s="65" t="s">
        <v>118</v>
      </c>
      <c r="F6" s="65" t="s">
        <v>119</v>
      </c>
    </row>
    <row r="7" spans="2:6">
      <c r="B7" s="69">
        <v>42736</v>
      </c>
      <c r="D7" s="21">
        <v>7.3</v>
      </c>
      <c r="E7" s="21">
        <v>11</v>
      </c>
      <c r="F7" s="21">
        <f>D7*E7</f>
        <v>80.3</v>
      </c>
    </row>
    <row r="8" spans="2:6">
      <c r="B8" s="69">
        <v>42753</v>
      </c>
      <c r="D8" s="21">
        <v>7.3</v>
      </c>
      <c r="E8" s="21">
        <v>5</v>
      </c>
      <c r="F8" s="21">
        <f>D8*E8</f>
        <v>36.5</v>
      </c>
    </row>
    <row r="9" spans="2:6">
      <c r="B9" s="69">
        <v>42753</v>
      </c>
      <c r="D9" s="21">
        <v>11</v>
      </c>
      <c r="E9" s="21">
        <v>1</v>
      </c>
      <c r="F9" s="21">
        <f>D9*E9</f>
        <v>11</v>
      </c>
    </row>
    <row r="10" spans="2:6">
      <c r="B10" s="69">
        <v>42754</v>
      </c>
      <c r="D10" s="21">
        <v>7.3</v>
      </c>
      <c r="E10" s="21">
        <v>3</v>
      </c>
      <c r="F10" s="21">
        <f>D10*E10</f>
        <v>21.9</v>
      </c>
    </row>
    <row r="11" spans="2:6" ht="15.75" thickBot="1">
      <c r="F11" s="70">
        <f>SUM(F7:F10)</f>
        <v>149.69999999999999</v>
      </c>
    </row>
    <row r="12" spans="2:6" ht="15.75" thickTop="1"/>
    <row r="14" spans="2:6">
      <c r="B14" s="71" t="s">
        <v>136</v>
      </c>
    </row>
    <row r="16" spans="2:6">
      <c r="B16" s="65" t="s">
        <v>134</v>
      </c>
      <c r="C16" s="65" t="s">
        <v>138</v>
      </c>
      <c r="D16" s="65" t="s">
        <v>117</v>
      </c>
      <c r="E16" s="65" t="s">
        <v>118</v>
      </c>
      <c r="F16" s="65" t="s">
        <v>119</v>
      </c>
    </row>
    <row r="17" spans="2:8">
      <c r="C17" s="21"/>
      <c r="D17" s="21"/>
      <c r="E17" s="21"/>
      <c r="F17" s="21"/>
    </row>
    <row r="18" spans="2:8">
      <c r="B18" s="69">
        <v>42736</v>
      </c>
      <c r="C18" t="s">
        <v>108</v>
      </c>
      <c r="D18" s="21">
        <v>5.5</v>
      </c>
      <c r="E18" s="21">
        <v>3</v>
      </c>
      <c r="F18" s="21">
        <f>D18*E18</f>
        <v>16.5</v>
      </c>
    </row>
    <row r="19" spans="2:8">
      <c r="B19" s="69">
        <v>42753</v>
      </c>
      <c r="C19" t="s">
        <v>108</v>
      </c>
      <c r="D19" s="21">
        <v>4.5</v>
      </c>
      <c r="E19" s="21">
        <v>9</v>
      </c>
      <c r="F19" s="21">
        <f>D19*E19</f>
        <v>40.5</v>
      </c>
    </row>
    <row r="20" spans="2:8">
      <c r="B20" s="69">
        <v>42754</v>
      </c>
      <c r="C20" t="s">
        <v>139</v>
      </c>
      <c r="D20" s="21">
        <v>71</v>
      </c>
      <c r="E20" s="21">
        <v>1</v>
      </c>
      <c r="F20" s="21">
        <f>D20*E20</f>
        <v>71</v>
      </c>
    </row>
    <row r="21" spans="2:8">
      <c r="C21" s="21"/>
      <c r="D21" s="21"/>
      <c r="E21" s="21"/>
      <c r="F21" s="21"/>
    </row>
    <row r="22" spans="2:8" ht="15.75" thickBot="1">
      <c r="C22" s="21"/>
      <c r="D22" s="21"/>
      <c r="F22" s="68">
        <f>SUM(F17:F21)</f>
        <v>128</v>
      </c>
    </row>
    <row r="23" spans="2:8" ht="15.75" thickTop="1">
      <c r="C23" s="21"/>
      <c r="D23" s="21"/>
      <c r="E23" s="21"/>
      <c r="F23" s="21"/>
    </row>
    <row r="24" spans="2:8">
      <c r="B24" s="71" t="s">
        <v>110</v>
      </c>
    </row>
    <row r="25" spans="2:8">
      <c r="B25" s="65" t="s">
        <v>134</v>
      </c>
      <c r="C25" s="65" t="s">
        <v>133</v>
      </c>
      <c r="D25" s="65" t="s">
        <v>117</v>
      </c>
      <c r="E25" s="65" t="s">
        <v>132</v>
      </c>
      <c r="F25" s="65" t="s">
        <v>119</v>
      </c>
    </row>
    <row r="26" spans="2:8">
      <c r="B26" s="69">
        <v>42753</v>
      </c>
      <c r="C26" t="s">
        <v>131</v>
      </c>
      <c r="D26" s="21">
        <v>3.5</v>
      </c>
      <c r="E26" s="21">
        <v>2</v>
      </c>
      <c r="F26" s="21">
        <f>D26*E26</f>
        <v>7</v>
      </c>
      <c r="G26" s="21"/>
      <c r="H26" s="21"/>
    </row>
    <row r="27" spans="2:8">
      <c r="D27" s="21"/>
      <c r="E27" s="21"/>
      <c r="F27" s="21"/>
      <c r="G27" s="21"/>
      <c r="H27" s="21"/>
    </row>
    <row r="28" spans="2:8">
      <c r="D28" s="21"/>
      <c r="E28" s="21"/>
      <c r="F28" s="21"/>
      <c r="G28" s="21"/>
      <c r="H28" s="21"/>
    </row>
    <row r="29" spans="2:8">
      <c r="D29" s="21"/>
      <c r="E29" s="21"/>
      <c r="F29" s="21"/>
      <c r="G29" s="21"/>
      <c r="H29" s="21"/>
    </row>
    <row r="30" spans="2:8" ht="15.75" thickBot="1">
      <c r="D30" s="21"/>
      <c r="E30" s="21"/>
      <c r="F30" s="68">
        <f>SUM(F26:F29)</f>
        <v>7</v>
      </c>
      <c r="G30" s="21"/>
      <c r="H30" s="21"/>
    </row>
    <row r="31" spans="2:8" ht="15.75" thickTop="1">
      <c r="D31" s="21"/>
      <c r="E31" s="21"/>
      <c r="F31" s="21"/>
      <c r="G31" s="21"/>
      <c r="H31" s="21"/>
    </row>
    <row r="32" spans="2:8">
      <c r="D32" s="21"/>
      <c r="E32" s="21"/>
      <c r="F32" s="21"/>
      <c r="G32" s="21"/>
      <c r="H32" s="21"/>
    </row>
    <row r="33" spans="4:8">
      <c r="D33" s="21"/>
      <c r="E33" s="21"/>
      <c r="F33" s="21"/>
      <c r="G33" s="21"/>
      <c r="H33" s="21"/>
    </row>
    <row r="34" spans="4:8">
      <c r="D34" s="21"/>
      <c r="E34" s="21"/>
      <c r="F34" s="21"/>
      <c r="G34" s="21"/>
      <c r="H34" s="21"/>
    </row>
    <row r="35" spans="4:8">
      <c r="D35" s="21"/>
      <c r="E35" s="21"/>
      <c r="F35" s="21"/>
      <c r="G35" s="21"/>
      <c r="H35" s="2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23"/>
  <sheetViews>
    <sheetView workbookViewId="0">
      <selection activeCell="I16" sqref="I16"/>
    </sheetView>
  </sheetViews>
  <sheetFormatPr defaultRowHeight="15"/>
  <cols>
    <col min="2" max="2" width="25.28515625" customWidth="1"/>
    <col min="3" max="3" width="14.85546875" customWidth="1"/>
    <col min="4" max="4" width="4.5703125" style="34" bestFit="1" customWidth="1"/>
    <col min="5" max="5" width="9.5703125" bestFit="1" customWidth="1"/>
    <col min="6" max="6" width="6" customWidth="1"/>
    <col min="13" max="13" width="10.85546875" bestFit="1" customWidth="1"/>
    <col min="14" max="14" width="9.5703125" bestFit="1" customWidth="1"/>
    <col min="15" max="15" width="10.42578125" bestFit="1" customWidth="1"/>
    <col min="16" max="16" width="10.140625" bestFit="1" customWidth="1"/>
  </cols>
  <sheetData>
    <row r="3" spans="2:17">
      <c r="C3" t="s">
        <v>112</v>
      </c>
      <c r="E3" t="s">
        <v>113</v>
      </c>
      <c r="G3" t="s">
        <v>121</v>
      </c>
      <c r="H3" t="s">
        <v>122</v>
      </c>
      <c r="I3" t="s">
        <v>123</v>
      </c>
      <c r="J3" t="s">
        <v>124</v>
      </c>
      <c r="K3" t="s">
        <v>125</v>
      </c>
      <c r="L3" t="s">
        <v>126</v>
      </c>
      <c r="M3" t="s">
        <v>127</v>
      </c>
      <c r="N3" t="s">
        <v>128</v>
      </c>
      <c r="O3" t="s">
        <v>129</v>
      </c>
      <c r="P3" t="s">
        <v>130</v>
      </c>
    </row>
    <row r="4" spans="2:17">
      <c r="B4" s="65" t="s">
        <v>105</v>
      </c>
      <c r="C4" s="21"/>
      <c r="D4" s="58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>
      <c r="B5" s="64" t="s">
        <v>105</v>
      </c>
      <c r="C5" s="67">
        <f>'1ST BATCH'!H39+'2ND BATCH'!H61</f>
        <v>2910</v>
      </c>
      <c r="D5" s="58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21"/>
    </row>
    <row r="6" spans="2:17">
      <c r="B6" s="64"/>
      <c r="C6" s="21">
        <f>SUM(C5)</f>
        <v>2910</v>
      </c>
      <c r="D6" s="58"/>
      <c r="E6" s="21">
        <f t="shared" ref="E6:P6" si="0">SUM(E5)</f>
        <v>0</v>
      </c>
      <c r="F6" s="21"/>
      <c r="G6" s="21">
        <f t="shared" si="0"/>
        <v>0</v>
      </c>
      <c r="H6" s="21">
        <f t="shared" si="0"/>
        <v>0</v>
      </c>
      <c r="I6" s="21">
        <f t="shared" si="0"/>
        <v>0</v>
      </c>
      <c r="J6" s="21">
        <f t="shared" si="0"/>
        <v>0</v>
      </c>
      <c r="K6" s="21">
        <f t="shared" si="0"/>
        <v>0</v>
      </c>
      <c r="L6" s="21">
        <f t="shared" si="0"/>
        <v>0</v>
      </c>
      <c r="M6" s="21">
        <f t="shared" si="0"/>
        <v>0</v>
      </c>
      <c r="N6" s="21">
        <f t="shared" si="0"/>
        <v>0</v>
      </c>
      <c r="O6" s="21"/>
      <c r="P6" s="21">
        <f t="shared" si="0"/>
        <v>0</v>
      </c>
      <c r="Q6" s="21"/>
    </row>
    <row r="7" spans="2:17">
      <c r="B7" s="64"/>
      <c r="C7" s="21"/>
      <c r="D7" s="58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>
      <c r="B8" s="65" t="s">
        <v>107</v>
      </c>
      <c r="C8" s="21"/>
      <c r="D8" s="58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>
      <c r="B9" s="64" t="s">
        <v>107</v>
      </c>
      <c r="C9" s="21">
        <f>'1ST BATCH'!I12+'2ND BATCH'!I12</f>
        <v>1620</v>
      </c>
      <c r="D9" s="58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64" t="s">
        <v>137</v>
      </c>
      <c r="C10" s="21">
        <f>Expenses!F22</f>
        <v>128</v>
      </c>
      <c r="D10" s="58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B11" s="64" t="s">
        <v>111</v>
      </c>
      <c r="C11" s="21">
        <f>Expenses!F11</f>
        <v>149.69999999999999</v>
      </c>
      <c r="D11" s="58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2:17">
      <c r="B12" s="64" t="s">
        <v>135</v>
      </c>
      <c r="C12" s="67">
        <f>-'2ND BATCH'!O19</f>
        <v>-209</v>
      </c>
      <c r="D12" s="58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21"/>
    </row>
    <row r="13" spans="2:17">
      <c r="B13" s="64"/>
      <c r="C13" s="21">
        <f>SUM(C9:C12)</f>
        <v>1688.7</v>
      </c>
      <c r="D13" s="58"/>
      <c r="E13" s="21">
        <f>SUM(E9:E12)</f>
        <v>0</v>
      </c>
      <c r="F13" s="21"/>
      <c r="G13" s="21">
        <f t="shared" ref="G13:P13" si="1">SUM(G9:G12)</f>
        <v>0</v>
      </c>
      <c r="H13" s="21">
        <f t="shared" si="1"/>
        <v>0</v>
      </c>
      <c r="I13" s="21">
        <f t="shared" si="1"/>
        <v>0</v>
      </c>
      <c r="J13" s="2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21">
        <f t="shared" si="1"/>
        <v>0</v>
      </c>
      <c r="O13" s="21">
        <f t="shared" si="1"/>
        <v>0</v>
      </c>
      <c r="P13" s="21">
        <f t="shared" si="1"/>
        <v>0</v>
      </c>
      <c r="Q13" s="21"/>
    </row>
    <row r="14" spans="2:17">
      <c r="C14" s="21"/>
      <c r="D14" s="58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2:17">
      <c r="B15" s="66" t="s">
        <v>109</v>
      </c>
      <c r="C15" s="21">
        <f>C6-C13</f>
        <v>1221.3</v>
      </c>
      <c r="D15" s="73">
        <f>C15/C6</f>
        <v>0.41969072164948451</v>
      </c>
      <c r="E15" s="21">
        <f>E6-E13</f>
        <v>0</v>
      </c>
      <c r="F15" s="73"/>
      <c r="G15" s="21">
        <f>G6-G13</f>
        <v>0</v>
      </c>
      <c r="H15" s="21">
        <f t="shared" ref="H15:P15" si="2">H6-H13</f>
        <v>0</v>
      </c>
      <c r="I15" s="21">
        <f t="shared" si="2"/>
        <v>0</v>
      </c>
      <c r="J15" s="21">
        <f t="shared" si="2"/>
        <v>0</v>
      </c>
      <c r="K15" s="21">
        <f t="shared" si="2"/>
        <v>0</v>
      </c>
      <c r="L15" s="21">
        <f t="shared" si="2"/>
        <v>0</v>
      </c>
      <c r="M15" s="21">
        <f t="shared" si="2"/>
        <v>0</v>
      </c>
      <c r="N15" s="21">
        <f t="shared" si="2"/>
        <v>0</v>
      </c>
      <c r="O15" s="21">
        <f t="shared" si="2"/>
        <v>0</v>
      </c>
      <c r="P15" s="21">
        <f t="shared" si="2"/>
        <v>0</v>
      </c>
      <c r="Q15" s="21"/>
    </row>
    <row r="16" spans="2:17">
      <c r="C16" s="21"/>
      <c r="D16" s="58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2:17">
      <c r="B17" s="65" t="s">
        <v>106</v>
      </c>
      <c r="C17" s="21"/>
      <c r="D17" s="58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2:17">
      <c r="C18" s="21"/>
      <c r="D18" s="58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2:17">
      <c r="B19" t="s">
        <v>110</v>
      </c>
      <c r="C19" s="21">
        <f>Expenses!F30</f>
        <v>7</v>
      </c>
      <c r="D19" s="58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2:17">
      <c r="C20" s="21"/>
      <c r="D20" s="58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2:17">
      <c r="C21" s="21"/>
      <c r="D21" s="58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2:17">
      <c r="C22" s="21"/>
      <c r="D22" s="58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2:17">
      <c r="C23" s="21"/>
      <c r="D23" s="58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2:17">
      <c r="C24" s="21"/>
      <c r="D24" s="58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2:17">
      <c r="C25" s="21"/>
      <c r="D25" s="58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2:17">
      <c r="C26" s="21"/>
      <c r="D26" s="58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2:17">
      <c r="C27" s="21"/>
      <c r="D27" s="58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2:17">
      <c r="C28" s="21"/>
      <c r="D28" s="58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2:17">
      <c r="C29" s="21"/>
      <c r="D29" s="58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2:17">
      <c r="C30" s="67"/>
      <c r="D30" s="58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21"/>
    </row>
    <row r="31" spans="2:17">
      <c r="B31" s="65" t="s">
        <v>114</v>
      </c>
      <c r="C31" s="21">
        <f>SUM(C19:C30)</f>
        <v>7</v>
      </c>
      <c r="D31" s="58"/>
      <c r="E31" s="21">
        <f t="shared" ref="E31:P31" si="3">SUM(E19:E30)</f>
        <v>0</v>
      </c>
      <c r="F31" s="21"/>
      <c r="G31" s="21">
        <f t="shared" si="3"/>
        <v>0</v>
      </c>
      <c r="H31" s="21">
        <f t="shared" si="3"/>
        <v>0</v>
      </c>
      <c r="I31" s="21">
        <f t="shared" si="3"/>
        <v>0</v>
      </c>
      <c r="J31" s="21">
        <f t="shared" si="3"/>
        <v>0</v>
      </c>
      <c r="K31" s="21">
        <f t="shared" si="3"/>
        <v>0</v>
      </c>
      <c r="L31" s="21">
        <f t="shared" si="3"/>
        <v>0</v>
      </c>
      <c r="M31" s="21">
        <f t="shared" si="3"/>
        <v>0</v>
      </c>
      <c r="N31" s="21">
        <f t="shared" si="3"/>
        <v>0</v>
      </c>
      <c r="O31" s="21"/>
      <c r="P31" s="21">
        <f t="shared" si="3"/>
        <v>0</v>
      </c>
      <c r="Q31" s="21"/>
    </row>
    <row r="32" spans="2:17">
      <c r="C32" s="21"/>
      <c r="D32" s="58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3" spans="2:17" ht="15.75" thickBot="1">
      <c r="B33" s="65" t="s">
        <v>115</v>
      </c>
      <c r="C33" s="68">
        <f>C15-C31</f>
        <v>1214.3</v>
      </c>
      <c r="D33" s="58"/>
      <c r="E33" s="68">
        <f t="shared" ref="E33:P33" si="4">E15-E31</f>
        <v>0</v>
      </c>
      <c r="F33" s="68"/>
      <c r="G33" s="68">
        <f t="shared" si="4"/>
        <v>0</v>
      </c>
      <c r="H33" s="68">
        <f t="shared" si="4"/>
        <v>0</v>
      </c>
      <c r="I33" s="68">
        <f t="shared" si="4"/>
        <v>0</v>
      </c>
      <c r="J33" s="68">
        <f t="shared" si="4"/>
        <v>0</v>
      </c>
      <c r="K33" s="68">
        <f t="shared" si="4"/>
        <v>0</v>
      </c>
      <c r="L33" s="68">
        <f t="shared" si="4"/>
        <v>0</v>
      </c>
      <c r="M33" s="68">
        <f t="shared" si="4"/>
        <v>0</v>
      </c>
      <c r="N33" s="68">
        <f t="shared" si="4"/>
        <v>0</v>
      </c>
      <c r="O33" s="68"/>
      <c r="P33" s="68">
        <f t="shared" si="4"/>
        <v>0</v>
      </c>
      <c r="Q33" s="21"/>
    </row>
    <row r="34" spans="2:17" ht="16.5" thickTop="1" thickBot="1">
      <c r="B34" t="s">
        <v>120</v>
      </c>
      <c r="C34" s="72">
        <f>C33</f>
        <v>1214.3</v>
      </c>
      <c r="D34" s="58"/>
      <c r="E34" s="72">
        <f>C34+E33</f>
        <v>1214.3</v>
      </c>
      <c r="F34" s="72"/>
      <c r="G34" s="72">
        <f>E34+G33</f>
        <v>1214.3</v>
      </c>
      <c r="H34" s="72">
        <f t="shared" ref="H34:N34" si="5">G34+H33</f>
        <v>1214.3</v>
      </c>
      <c r="I34" s="72">
        <f t="shared" si="5"/>
        <v>1214.3</v>
      </c>
      <c r="J34" s="72">
        <f t="shared" si="5"/>
        <v>1214.3</v>
      </c>
      <c r="K34" s="72">
        <f t="shared" si="5"/>
        <v>1214.3</v>
      </c>
      <c r="L34" s="72">
        <f t="shared" si="5"/>
        <v>1214.3</v>
      </c>
      <c r="M34" s="72">
        <f t="shared" si="5"/>
        <v>1214.3</v>
      </c>
      <c r="N34" s="72">
        <f t="shared" si="5"/>
        <v>1214.3</v>
      </c>
      <c r="O34" s="72"/>
      <c r="P34" s="72">
        <f>N34+P33</f>
        <v>1214.3</v>
      </c>
      <c r="Q34" s="21"/>
    </row>
    <row r="35" spans="2:17" ht="15.75" thickTop="1">
      <c r="C35" s="21"/>
      <c r="D35" s="58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spans="2:17">
      <c r="C36" s="21"/>
      <c r="D36" s="58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7" spans="2:17">
      <c r="C37" s="21"/>
      <c r="D37" s="58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 spans="2:17">
      <c r="C38" s="21"/>
      <c r="D38" s="58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spans="2:17">
      <c r="C39" s="21"/>
      <c r="D39" s="58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spans="2:17">
      <c r="C40" s="21"/>
      <c r="D40" s="58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spans="2:17">
      <c r="C41" s="21"/>
      <c r="D41" s="58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 spans="2:17">
      <c r="C42" s="21"/>
      <c r="D42" s="58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</row>
    <row r="43" spans="2:17">
      <c r="C43" s="21"/>
      <c r="D43" s="58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</row>
    <row r="44" spans="2:17">
      <c r="C44" s="21"/>
      <c r="D44" s="58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</row>
    <row r="45" spans="2:17">
      <c r="C45" s="21"/>
      <c r="D45" s="58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</row>
    <row r="46" spans="2:17">
      <c r="C46" s="21"/>
      <c r="D46" s="58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</row>
    <row r="47" spans="2:17">
      <c r="C47" s="21"/>
      <c r="D47" s="58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</row>
    <row r="48" spans="2:17">
      <c r="C48" s="21"/>
      <c r="D48" s="58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</row>
    <row r="49" spans="3:17">
      <c r="C49" s="21"/>
      <c r="D49" s="58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</row>
    <row r="50" spans="3:17">
      <c r="C50" s="21"/>
      <c r="D50" s="58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</row>
    <row r="51" spans="3:17">
      <c r="C51" s="21"/>
      <c r="D51" s="58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</row>
    <row r="52" spans="3:17">
      <c r="C52" s="21"/>
      <c r="D52" s="58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3:17">
      <c r="C53" s="21"/>
      <c r="D53" s="58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</row>
    <row r="54" spans="3:17">
      <c r="C54" s="21"/>
      <c r="D54" s="58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</row>
    <row r="55" spans="3:17">
      <c r="C55" s="21"/>
      <c r="D55" s="58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</row>
    <row r="56" spans="3:17">
      <c r="C56" s="21"/>
      <c r="D56" s="58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</row>
    <row r="57" spans="3:17">
      <c r="C57" s="21"/>
      <c r="D57" s="58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</row>
    <row r="58" spans="3:17">
      <c r="C58" s="21"/>
      <c r="D58" s="58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</row>
    <row r="59" spans="3:17">
      <c r="C59" s="21"/>
      <c r="D59" s="58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</row>
    <row r="60" spans="3:17">
      <c r="C60" s="21"/>
      <c r="D60" s="5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</row>
    <row r="61" spans="3:17">
      <c r="C61" s="21"/>
      <c r="D61" s="58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</row>
    <row r="62" spans="3:17">
      <c r="C62" s="21"/>
      <c r="D62" s="58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</row>
    <row r="63" spans="3:17">
      <c r="C63" s="21"/>
      <c r="D63" s="58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spans="3:17">
      <c r="C64" s="21"/>
      <c r="D64" s="58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</row>
    <row r="65" spans="3:17">
      <c r="C65" s="21"/>
      <c r="D65" s="5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</row>
    <row r="66" spans="3:17">
      <c r="C66" s="21"/>
      <c r="D66" s="58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</row>
    <row r="67" spans="3:17">
      <c r="C67" s="21"/>
      <c r="D67" s="5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</row>
    <row r="68" spans="3:17">
      <c r="C68" s="21"/>
      <c r="D68" s="58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</row>
    <row r="69" spans="3:17">
      <c r="C69" s="21"/>
      <c r="D69" s="58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</row>
    <row r="70" spans="3:17">
      <c r="C70" s="21"/>
      <c r="D70" s="5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</row>
    <row r="71" spans="3:17">
      <c r="C71" s="21"/>
      <c r="D71" s="58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</row>
    <row r="72" spans="3:17">
      <c r="C72" s="21"/>
      <c r="D72" s="5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</row>
    <row r="73" spans="3:17">
      <c r="C73" s="21"/>
      <c r="D73" s="5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</row>
    <row r="74" spans="3:17">
      <c r="C74" s="21"/>
      <c r="D74" s="58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</row>
    <row r="75" spans="3:17">
      <c r="C75" s="21"/>
      <c r="D75" s="58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</row>
    <row r="76" spans="3:17">
      <c r="C76" s="21"/>
      <c r="D76" s="58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</row>
    <row r="77" spans="3:17">
      <c r="C77" s="21"/>
      <c r="D77" s="5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</row>
    <row r="78" spans="3:17">
      <c r="C78" s="21"/>
      <c r="D78" s="58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</row>
    <row r="79" spans="3:17">
      <c r="C79" s="21"/>
      <c r="D79" s="58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</row>
    <row r="80" spans="3:17">
      <c r="C80" s="21"/>
      <c r="D80" s="58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</row>
    <row r="81" spans="3:17">
      <c r="C81" s="21"/>
      <c r="D81" s="58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</row>
    <row r="82" spans="3:17">
      <c r="C82" s="21"/>
      <c r="D82" s="5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</row>
    <row r="83" spans="3:17">
      <c r="C83" s="21"/>
      <c r="D83" s="58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</row>
    <row r="84" spans="3:17">
      <c r="C84" s="21"/>
      <c r="D84" s="5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</row>
    <row r="85" spans="3:17">
      <c r="C85" s="21"/>
      <c r="D85" s="58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</row>
    <row r="86" spans="3:17">
      <c r="C86" s="21"/>
      <c r="D86" s="58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</row>
    <row r="87" spans="3:17">
      <c r="C87" s="21"/>
      <c r="D87" s="58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</row>
    <row r="88" spans="3:17">
      <c r="C88" s="21"/>
      <c r="D88" s="58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</row>
    <row r="89" spans="3:17">
      <c r="C89" s="21"/>
      <c r="D89" s="5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</row>
    <row r="90" spans="3:17">
      <c r="C90" s="21"/>
      <c r="D90" s="58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</row>
    <row r="91" spans="3:17">
      <c r="C91" s="21"/>
      <c r="D91" s="58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</row>
    <row r="92" spans="3:17">
      <c r="C92" s="21"/>
      <c r="D92" s="58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</row>
    <row r="93" spans="3:17">
      <c r="C93" s="21"/>
      <c r="D93" s="58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</row>
    <row r="94" spans="3:17">
      <c r="C94" s="21"/>
      <c r="D94" s="58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</row>
    <row r="95" spans="3:17">
      <c r="C95" s="21"/>
      <c r="D95" s="58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3:17">
      <c r="C96" s="21"/>
      <c r="D96" s="58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3:17">
      <c r="C97" s="21"/>
      <c r="D97" s="58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  <row r="98" spans="3:17">
      <c r="C98" s="21"/>
      <c r="D98" s="5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3:17">
      <c r="C99" s="21"/>
      <c r="D99" s="58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</row>
    <row r="100" spans="3:17">
      <c r="C100" s="21"/>
      <c r="D100" s="58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</row>
    <row r="101" spans="3:17">
      <c r="C101" s="21"/>
      <c r="D101" s="58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</row>
    <row r="102" spans="3:17">
      <c r="C102" s="21"/>
      <c r="D102" s="58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</row>
    <row r="103" spans="3:17">
      <c r="C103" s="21"/>
      <c r="D103" s="58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</row>
    <row r="104" spans="3:17">
      <c r="C104" s="21"/>
      <c r="D104" s="58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</row>
    <row r="105" spans="3:17">
      <c r="C105" s="21"/>
      <c r="D105" s="58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</row>
    <row r="106" spans="3:17">
      <c r="C106" s="21"/>
      <c r="D106" s="58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</row>
    <row r="107" spans="3:17">
      <c r="C107" s="21"/>
      <c r="D107" s="58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</row>
    <row r="108" spans="3:17">
      <c r="C108" s="21"/>
      <c r="D108" s="58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</row>
    <row r="109" spans="3:17">
      <c r="C109" s="21"/>
      <c r="D109" s="58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</row>
    <row r="110" spans="3:17">
      <c r="C110" s="21"/>
      <c r="D110" s="58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</row>
    <row r="111" spans="3:17">
      <c r="C111" s="21"/>
      <c r="D111" s="58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</row>
    <row r="112" spans="3:17">
      <c r="C112" s="21"/>
      <c r="D112" s="58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3:17">
      <c r="C113" s="21"/>
      <c r="D113" s="58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</row>
    <row r="114" spans="3:17">
      <c r="C114" s="21"/>
      <c r="D114" s="58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</row>
    <row r="115" spans="3:17">
      <c r="C115" s="21"/>
      <c r="D115" s="58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</row>
    <row r="116" spans="3:17">
      <c r="C116" s="21"/>
      <c r="D116" s="58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</row>
    <row r="117" spans="3:17">
      <c r="C117" s="21"/>
      <c r="D117" s="58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</row>
    <row r="118" spans="3:17">
      <c r="C118" s="21"/>
      <c r="D118" s="58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</row>
    <row r="119" spans="3:17">
      <c r="C119" s="21"/>
      <c r="D119" s="58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</row>
    <row r="120" spans="3:17">
      <c r="C120" s="21"/>
      <c r="D120" s="58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</row>
    <row r="121" spans="3:17">
      <c r="C121" s="21"/>
      <c r="D121" s="58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</row>
    <row r="122" spans="3:17">
      <c r="C122" s="21"/>
      <c r="D122" s="58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</row>
    <row r="123" spans="3:17">
      <c r="C123" s="21"/>
      <c r="D123" s="58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23"/>
  <sheetViews>
    <sheetView workbookViewId="0">
      <selection activeCell="E6" sqref="E6"/>
    </sheetView>
  </sheetViews>
  <sheetFormatPr defaultRowHeight="15"/>
  <cols>
    <col min="2" max="2" width="25.28515625" customWidth="1"/>
    <col min="3" max="3" width="14.85546875" customWidth="1"/>
    <col min="4" max="4" width="4.5703125" style="34" bestFit="1" customWidth="1"/>
    <col min="5" max="5" width="15" customWidth="1"/>
    <col min="6" max="6" width="9.5703125" bestFit="1" customWidth="1"/>
  </cols>
  <sheetData>
    <row r="3" spans="2:6">
      <c r="C3" t="s">
        <v>112</v>
      </c>
      <c r="E3" t="s">
        <v>113</v>
      </c>
    </row>
    <row r="4" spans="2:6">
      <c r="B4" s="65" t="s">
        <v>105</v>
      </c>
      <c r="C4" s="21"/>
      <c r="D4" s="58"/>
      <c r="E4" s="21"/>
      <c r="F4" s="21"/>
    </row>
    <row r="5" spans="2:6">
      <c r="B5" s="64" t="s">
        <v>105</v>
      </c>
      <c r="C5" s="67">
        <f>'1ST BATCH'!H39+'2ND BATCH'!H61</f>
        <v>2910</v>
      </c>
      <c r="D5" s="58"/>
      <c r="E5" s="67">
        <f>45*F5</f>
        <v>4500</v>
      </c>
      <c r="F5" s="67">
        <v>100</v>
      </c>
    </row>
    <row r="6" spans="2:6">
      <c r="B6" s="64"/>
      <c r="C6" s="21">
        <f>SUM(C5)</f>
        <v>2910</v>
      </c>
      <c r="D6" s="58"/>
      <c r="E6" s="21">
        <f>SUM(E5)</f>
        <v>4500</v>
      </c>
      <c r="F6" s="21"/>
    </row>
    <row r="7" spans="2:6">
      <c r="B7" s="64"/>
      <c r="C7" s="21"/>
      <c r="D7" s="58"/>
      <c r="E7" s="21"/>
      <c r="F7" s="21"/>
    </row>
    <row r="8" spans="2:6">
      <c r="B8" s="65" t="s">
        <v>107</v>
      </c>
      <c r="C8" s="21"/>
      <c r="D8" s="58"/>
      <c r="E8" s="21"/>
      <c r="F8" s="21"/>
    </row>
    <row r="9" spans="2:6">
      <c r="B9" s="64" t="s">
        <v>107</v>
      </c>
      <c r="C9" s="21">
        <f>'1ST BATCH'!I12+'2ND BATCH'!I12</f>
        <v>1620</v>
      </c>
      <c r="D9" s="58"/>
      <c r="E9" s="21">
        <f>10*F5</f>
        <v>1000</v>
      </c>
      <c r="F9" s="21"/>
    </row>
    <row r="10" spans="2:6">
      <c r="B10" s="64" t="s">
        <v>137</v>
      </c>
      <c r="C10" s="21">
        <f>Expenses!F22</f>
        <v>128</v>
      </c>
      <c r="D10" s="58"/>
      <c r="E10" s="21">
        <f>13.5*F5</f>
        <v>1350</v>
      </c>
      <c r="F10" s="21"/>
    </row>
    <row r="11" spans="2:6">
      <c r="B11" s="64" t="s">
        <v>111</v>
      </c>
      <c r="C11" s="21">
        <f>Expenses!F11</f>
        <v>149.69999999999999</v>
      </c>
      <c r="D11" s="58"/>
      <c r="E11" s="21"/>
      <c r="F11" s="21"/>
    </row>
    <row r="12" spans="2:6">
      <c r="B12" s="64" t="s">
        <v>135</v>
      </c>
      <c r="C12" s="67">
        <f>-'2ND BATCH'!O19</f>
        <v>-209</v>
      </c>
      <c r="D12" s="58"/>
      <c r="E12" s="67"/>
      <c r="F12" s="67"/>
    </row>
    <row r="13" spans="2:6">
      <c r="B13" s="64"/>
      <c r="C13" s="21">
        <f>SUM(C9:C12)</f>
        <v>1688.7</v>
      </c>
      <c r="D13" s="58"/>
      <c r="E13" s="21">
        <f>SUM(E9:E12)</f>
        <v>2350</v>
      </c>
      <c r="F13" s="21"/>
    </row>
    <row r="14" spans="2:6">
      <c r="C14" s="21"/>
      <c r="D14" s="58"/>
      <c r="E14" s="21"/>
      <c r="F14" s="21"/>
    </row>
    <row r="15" spans="2:6">
      <c r="B15" s="66" t="s">
        <v>109</v>
      </c>
      <c r="C15" s="21">
        <f>C6-C13</f>
        <v>1221.3</v>
      </c>
      <c r="D15" s="73">
        <f>C15/C6</f>
        <v>0.41969072164948451</v>
      </c>
      <c r="E15" s="21">
        <f>E6-E13</f>
        <v>2150</v>
      </c>
      <c r="F15" s="73">
        <f>E15/E6</f>
        <v>0.4777777777777778</v>
      </c>
    </row>
    <row r="16" spans="2:6">
      <c r="C16" s="21"/>
      <c r="D16" s="58"/>
      <c r="E16" s="21"/>
      <c r="F16" s="21"/>
    </row>
    <row r="17" spans="2:6">
      <c r="B17" s="65" t="s">
        <v>106</v>
      </c>
      <c r="C17" s="21"/>
      <c r="D17" s="58"/>
      <c r="E17" s="21"/>
      <c r="F17" s="21"/>
    </row>
    <row r="18" spans="2:6">
      <c r="C18" s="21"/>
      <c r="D18" s="58"/>
      <c r="E18" s="21"/>
      <c r="F18" s="21"/>
    </row>
    <row r="19" spans="2:6">
      <c r="B19" t="s">
        <v>110</v>
      </c>
      <c r="C19" s="21">
        <f>Expenses!F30</f>
        <v>7</v>
      </c>
      <c r="D19" s="58"/>
      <c r="E19" s="21"/>
      <c r="F19" s="21"/>
    </row>
    <row r="20" spans="2:6">
      <c r="C20" s="21"/>
      <c r="D20" s="58"/>
      <c r="E20" s="21"/>
      <c r="F20" s="21"/>
    </row>
    <row r="21" spans="2:6">
      <c r="C21" s="21"/>
      <c r="D21" s="58"/>
      <c r="E21" s="21"/>
      <c r="F21" s="21"/>
    </row>
    <row r="22" spans="2:6">
      <c r="C22" s="21"/>
      <c r="D22" s="58"/>
      <c r="E22" s="21"/>
      <c r="F22" s="21"/>
    </row>
    <row r="23" spans="2:6">
      <c r="C23" s="21"/>
      <c r="D23" s="58"/>
      <c r="E23" s="21"/>
      <c r="F23" s="21"/>
    </row>
    <row r="24" spans="2:6">
      <c r="C24" s="21"/>
      <c r="D24" s="58"/>
      <c r="E24" s="21"/>
      <c r="F24" s="21"/>
    </row>
    <row r="25" spans="2:6">
      <c r="C25" s="21"/>
      <c r="D25" s="58"/>
      <c r="E25" s="21"/>
      <c r="F25" s="21"/>
    </row>
    <row r="26" spans="2:6">
      <c r="C26" s="21"/>
      <c r="D26" s="58"/>
      <c r="E26" s="21"/>
      <c r="F26" s="21"/>
    </row>
    <row r="27" spans="2:6">
      <c r="C27" s="21"/>
      <c r="D27" s="58"/>
      <c r="E27" s="21"/>
      <c r="F27" s="21"/>
    </row>
    <row r="28" spans="2:6">
      <c r="C28" s="21"/>
      <c r="D28" s="58"/>
      <c r="E28" s="21"/>
      <c r="F28" s="21"/>
    </row>
    <row r="29" spans="2:6">
      <c r="C29" s="21"/>
      <c r="D29" s="58"/>
      <c r="E29" s="21"/>
      <c r="F29" s="21"/>
    </row>
    <row r="30" spans="2:6">
      <c r="C30" s="67"/>
      <c r="D30" s="58"/>
      <c r="E30" s="67"/>
      <c r="F30" s="67"/>
    </row>
    <row r="31" spans="2:6">
      <c r="B31" s="65" t="s">
        <v>114</v>
      </c>
      <c r="C31" s="21">
        <f>SUM(C19:C30)</f>
        <v>7</v>
      </c>
      <c r="D31" s="58"/>
      <c r="E31" s="21">
        <f t="shared" ref="E31" si="0">SUM(E19:E30)</f>
        <v>0</v>
      </c>
      <c r="F31" s="21"/>
    </row>
    <row r="32" spans="2:6">
      <c r="C32" s="21"/>
      <c r="D32" s="58"/>
      <c r="E32" s="21"/>
      <c r="F32" s="21"/>
    </row>
    <row r="33" spans="2:6" ht="15.75" thickBot="1">
      <c r="B33" s="65" t="s">
        <v>115</v>
      </c>
      <c r="C33" s="68">
        <f>C15-C31</f>
        <v>1214.3</v>
      </c>
      <c r="D33" s="58"/>
      <c r="E33" s="68">
        <f t="shared" ref="E33" si="1">E15-E31</f>
        <v>2150</v>
      </c>
      <c r="F33" s="68"/>
    </row>
    <row r="34" spans="2:6" ht="16.5" thickTop="1" thickBot="1">
      <c r="B34" t="s">
        <v>120</v>
      </c>
      <c r="C34" s="72">
        <f>C33</f>
        <v>1214.3</v>
      </c>
      <c r="D34" s="58"/>
      <c r="E34" s="72">
        <f>C34+E33</f>
        <v>3364.3</v>
      </c>
      <c r="F34" s="72"/>
    </row>
    <row r="35" spans="2:6" ht="15.75" thickTop="1">
      <c r="C35" s="21"/>
      <c r="D35" s="58"/>
      <c r="E35" s="21"/>
      <c r="F35" s="21"/>
    </row>
    <row r="36" spans="2:6">
      <c r="C36" s="21"/>
      <c r="D36" s="58"/>
      <c r="E36" s="21"/>
      <c r="F36" s="21"/>
    </row>
    <row r="37" spans="2:6">
      <c r="C37" s="21"/>
      <c r="D37" s="58"/>
      <c r="E37" s="21"/>
      <c r="F37" s="21"/>
    </row>
    <row r="38" spans="2:6">
      <c r="C38" s="21"/>
      <c r="D38" s="58"/>
      <c r="E38" s="21"/>
      <c r="F38" s="21"/>
    </row>
    <row r="39" spans="2:6">
      <c r="C39" s="21"/>
      <c r="D39" s="58"/>
      <c r="E39" s="21"/>
      <c r="F39" s="21"/>
    </row>
    <row r="40" spans="2:6">
      <c r="C40" s="21"/>
      <c r="D40" s="58"/>
      <c r="E40" s="21"/>
      <c r="F40" s="21"/>
    </row>
    <row r="41" spans="2:6">
      <c r="C41" s="21"/>
      <c r="D41" s="58"/>
      <c r="E41" s="21"/>
      <c r="F41" s="21"/>
    </row>
    <row r="42" spans="2:6">
      <c r="C42" s="21"/>
      <c r="D42" s="58"/>
      <c r="E42" s="21"/>
      <c r="F42" s="21"/>
    </row>
    <row r="43" spans="2:6">
      <c r="C43" s="21"/>
      <c r="D43" s="58"/>
      <c r="E43" s="21"/>
      <c r="F43" s="21"/>
    </row>
    <row r="44" spans="2:6">
      <c r="C44" s="21"/>
      <c r="D44" s="58"/>
      <c r="E44" s="21"/>
      <c r="F44" s="21"/>
    </row>
    <row r="45" spans="2:6">
      <c r="C45" s="21"/>
      <c r="D45" s="58"/>
      <c r="E45" s="21"/>
      <c r="F45" s="21"/>
    </row>
    <row r="46" spans="2:6">
      <c r="C46" s="21"/>
      <c r="D46" s="58"/>
      <c r="E46" s="21"/>
      <c r="F46" s="21"/>
    </row>
    <row r="47" spans="2:6">
      <c r="C47" s="21"/>
      <c r="D47" s="58"/>
      <c r="E47" s="21"/>
      <c r="F47" s="21"/>
    </row>
    <row r="48" spans="2:6">
      <c r="C48" s="21"/>
      <c r="D48" s="58"/>
      <c r="E48" s="21"/>
      <c r="F48" s="21"/>
    </row>
    <row r="49" spans="3:6">
      <c r="C49" s="21"/>
      <c r="D49" s="58"/>
      <c r="E49" s="21"/>
      <c r="F49" s="21"/>
    </row>
    <row r="50" spans="3:6">
      <c r="C50" s="21"/>
      <c r="D50" s="58"/>
      <c r="E50" s="21"/>
      <c r="F50" s="21"/>
    </row>
    <row r="51" spans="3:6">
      <c r="C51" s="21"/>
      <c r="D51" s="58"/>
      <c r="E51" s="21"/>
      <c r="F51" s="21"/>
    </row>
    <row r="52" spans="3:6">
      <c r="C52" s="21"/>
      <c r="D52" s="58"/>
      <c r="E52" s="21"/>
      <c r="F52" s="21"/>
    </row>
    <row r="53" spans="3:6">
      <c r="C53" s="21"/>
      <c r="D53" s="58"/>
      <c r="E53" s="21"/>
      <c r="F53" s="21"/>
    </row>
    <row r="54" spans="3:6">
      <c r="C54" s="21"/>
      <c r="D54" s="58"/>
      <c r="E54" s="21"/>
      <c r="F54" s="21"/>
    </row>
    <row r="55" spans="3:6">
      <c r="C55" s="21"/>
      <c r="D55" s="58"/>
      <c r="E55" s="21"/>
      <c r="F55" s="21"/>
    </row>
    <row r="56" spans="3:6">
      <c r="C56" s="21"/>
      <c r="D56" s="58"/>
      <c r="E56" s="21"/>
      <c r="F56" s="21"/>
    </row>
    <row r="57" spans="3:6">
      <c r="C57" s="21"/>
      <c r="D57" s="58"/>
      <c r="E57" s="21"/>
      <c r="F57" s="21"/>
    </row>
    <row r="58" spans="3:6">
      <c r="C58" s="21"/>
      <c r="D58" s="58"/>
      <c r="E58" s="21"/>
      <c r="F58" s="21"/>
    </row>
    <row r="59" spans="3:6">
      <c r="C59" s="21"/>
      <c r="D59" s="58"/>
      <c r="E59" s="21"/>
      <c r="F59" s="21"/>
    </row>
    <row r="60" spans="3:6">
      <c r="C60" s="21"/>
      <c r="D60" s="58"/>
      <c r="E60" s="21"/>
      <c r="F60" s="21"/>
    </row>
    <row r="61" spans="3:6">
      <c r="C61" s="21"/>
      <c r="D61" s="58"/>
      <c r="E61" s="21"/>
      <c r="F61" s="21"/>
    </row>
    <row r="62" spans="3:6">
      <c r="C62" s="21"/>
      <c r="D62" s="58"/>
      <c r="E62" s="21"/>
      <c r="F62" s="21"/>
    </row>
    <row r="63" spans="3:6">
      <c r="C63" s="21"/>
      <c r="D63" s="58"/>
      <c r="E63" s="21"/>
      <c r="F63" s="21"/>
    </row>
    <row r="64" spans="3:6">
      <c r="C64" s="21"/>
      <c r="D64" s="58"/>
      <c r="E64" s="21"/>
      <c r="F64" s="21"/>
    </row>
    <row r="65" spans="3:6">
      <c r="C65" s="21"/>
      <c r="D65" s="58"/>
      <c r="E65" s="21"/>
      <c r="F65" s="21"/>
    </row>
    <row r="66" spans="3:6">
      <c r="C66" s="21"/>
      <c r="D66" s="58"/>
      <c r="E66" s="21"/>
      <c r="F66" s="21"/>
    </row>
    <row r="67" spans="3:6">
      <c r="C67" s="21"/>
      <c r="D67" s="58"/>
      <c r="E67" s="21"/>
      <c r="F67" s="21"/>
    </row>
    <row r="68" spans="3:6">
      <c r="C68" s="21"/>
      <c r="D68" s="58"/>
      <c r="E68" s="21"/>
      <c r="F68" s="21"/>
    </row>
    <row r="69" spans="3:6">
      <c r="C69" s="21"/>
      <c r="D69" s="58"/>
      <c r="E69" s="21"/>
      <c r="F69" s="21"/>
    </row>
    <row r="70" spans="3:6">
      <c r="C70" s="21"/>
      <c r="D70" s="58"/>
      <c r="E70" s="21"/>
      <c r="F70" s="21"/>
    </row>
    <row r="71" spans="3:6">
      <c r="C71" s="21"/>
      <c r="D71" s="58"/>
      <c r="E71" s="21"/>
      <c r="F71" s="21"/>
    </row>
    <row r="72" spans="3:6">
      <c r="C72" s="21"/>
      <c r="D72" s="58"/>
      <c r="E72" s="21"/>
      <c r="F72" s="21"/>
    </row>
    <row r="73" spans="3:6">
      <c r="C73" s="21"/>
      <c r="D73" s="58"/>
      <c r="E73" s="21"/>
      <c r="F73" s="21"/>
    </row>
    <row r="74" spans="3:6">
      <c r="C74" s="21"/>
      <c r="D74" s="58"/>
      <c r="E74" s="21"/>
      <c r="F74" s="21"/>
    </row>
    <row r="75" spans="3:6">
      <c r="C75" s="21"/>
      <c r="D75" s="58"/>
      <c r="E75" s="21"/>
      <c r="F75" s="21"/>
    </row>
    <row r="76" spans="3:6">
      <c r="C76" s="21"/>
      <c r="D76" s="58"/>
      <c r="E76" s="21"/>
      <c r="F76" s="21"/>
    </row>
    <row r="77" spans="3:6">
      <c r="C77" s="21"/>
      <c r="D77" s="58"/>
      <c r="E77" s="21"/>
      <c r="F77" s="21"/>
    </row>
    <row r="78" spans="3:6">
      <c r="C78" s="21"/>
      <c r="D78" s="58"/>
      <c r="E78" s="21"/>
      <c r="F78" s="21"/>
    </row>
    <row r="79" spans="3:6">
      <c r="C79" s="21"/>
      <c r="D79" s="58"/>
      <c r="E79" s="21"/>
      <c r="F79" s="21"/>
    </row>
    <row r="80" spans="3:6">
      <c r="C80" s="21"/>
      <c r="D80" s="58"/>
      <c r="E80" s="21"/>
      <c r="F80" s="21"/>
    </row>
    <row r="81" spans="3:6">
      <c r="C81" s="21"/>
      <c r="D81" s="58"/>
      <c r="E81" s="21"/>
      <c r="F81" s="21"/>
    </row>
    <row r="82" spans="3:6">
      <c r="C82" s="21"/>
      <c r="D82" s="58"/>
      <c r="E82" s="21"/>
      <c r="F82" s="21"/>
    </row>
    <row r="83" spans="3:6">
      <c r="C83" s="21"/>
      <c r="D83" s="58"/>
      <c r="E83" s="21"/>
      <c r="F83" s="21"/>
    </row>
    <row r="84" spans="3:6">
      <c r="C84" s="21"/>
      <c r="D84" s="58"/>
      <c r="E84" s="21"/>
      <c r="F84" s="21"/>
    </row>
    <row r="85" spans="3:6">
      <c r="C85" s="21"/>
      <c r="D85" s="58"/>
      <c r="E85" s="21"/>
      <c r="F85" s="21"/>
    </row>
    <row r="86" spans="3:6">
      <c r="C86" s="21"/>
      <c r="D86" s="58"/>
      <c r="E86" s="21"/>
      <c r="F86" s="21"/>
    </row>
    <row r="87" spans="3:6">
      <c r="C87" s="21"/>
      <c r="D87" s="58"/>
      <c r="E87" s="21"/>
      <c r="F87" s="21"/>
    </row>
    <row r="88" spans="3:6">
      <c r="C88" s="21"/>
      <c r="D88" s="58"/>
      <c r="E88" s="21"/>
      <c r="F88" s="21"/>
    </row>
    <row r="89" spans="3:6">
      <c r="C89" s="21"/>
      <c r="D89" s="58"/>
      <c r="E89" s="21"/>
      <c r="F89" s="21"/>
    </row>
    <row r="90" spans="3:6">
      <c r="C90" s="21"/>
      <c r="D90" s="58"/>
      <c r="E90" s="21"/>
      <c r="F90" s="21"/>
    </row>
    <row r="91" spans="3:6">
      <c r="C91" s="21"/>
      <c r="D91" s="58"/>
      <c r="E91" s="21"/>
      <c r="F91" s="21"/>
    </row>
    <row r="92" spans="3:6">
      <c r="C92" s="21"/>
      <c r="D92" s="58"/>
      <c r="E92" s="21"/>
      <c r="F92" s="21"/>
    </row>
    <row r="93" spans="3:6">
      <c r="C93" s="21"/>
      <c r="D93" s="58"/>
      <c r="E93" s="21"/>
      <c r="F93" s="21"/>
    </row>
    <row r="94" spans="3:6">
      <c r="C94" s="21"/>
      <c r="D94" s="58"/>
      <c r="E94" s="21"/>
      <c r="F94" s="21"/>
    </row>
    <row r="95" spans="3:6">
      <c r="C95" s="21"/>
      <c r="D95" s="58"/>
      <c r="E95" s="21"/>
      <c r="F95" s="21"/>
    </row>
    <row r="96" spans="3:6">
      <c r="C96" s="21"/>
      <c r="D96" s="58"/>
      <c r="E96" s="21"/>
      <c r="F96" s="21"/>
    </row>
    <row r="97" spans="3:6">
      <c r="C97" s="21"/>
      <c r="D97" s="58"/>
      <c r="E97" s="21"/>
      <c r="F97" s="21"/>
    </row>
    <row r="98" spans="3:6">
      <c r="C98" s="21"/>
      <c r="D98" s="58"/>
      <c r="E98" s="21"/>
      <c r="F98" s="21"/>
    </row>
    <row r="99" spans="3:6">
      <c r="C99" s="21"/>
      <c r="D99" s="58"/>
      <c r="E99" s="21"/>
      <c r="F99" s="21"/>
    </row>
    <row r="100" spans="3:6">
      <c r="C100" s="21"/>
      <c r="D100" s="58"/>
      <c r="E100" s="21"/>
      <c r="F100" s="21"/>
    </row>
    <row r="101" spans="3:6">
      <c r="C101" s="21"/>
      <c r="D101" s="58"/>
      <c r="E101" s="21"/>
      <c r="F101" s="21"/>
    </row>
    <row r="102" spans="3:6">
      <c r="C102" s="21"/>
      <c r="D102" s="58"/>
      <c r="E102" s="21"/>
      <c r="F102" s="21"/>
    </row>
    <row r="103" spans="3:6">
      <c r="C103" s="21"/>
      <c r="D103" s="58"/>
      <c r="E103" s="21"/>
      <c r="F103" s="21"/>
    </row>
    <row r="104" spans="3:6">
      <c r="C104" s="21"/>
      <c r="D104" s="58"/>
      <c r="E104" s="21"/>
      <c r="F104" s="21"/>
    </row>
    <row r="105" spans="3:6">
      <c r="C105" s="21"/>
      <c r="D105" s="58"/>
      <c r="E105" s="21"/>
      <c r="F105" s="21"/>
    </row>
    <row r="106" spans="3:6">
      <c r="C106" s="21"/>
      <c r="D106" s="58"/>
      <c r="E106" s="21"/>
      <c r="F106" s="21"/>
    </row>
    <row r="107" spans="3:6">
      <c r="C107" s="21"/>
      <c r="D107" s="58"/>
      <c r="E107" s="21"/>
      <c r="F107" s="21"/>
    </row>
    <row r="108" spans="3:6">
      <c r="C108" s="21"/>
      <c r="D108" s="58"/>
      <c r="E108" s="21"/>
      <c r="F108" s="21"/>
    </row>
    <row r="109" spans="3:6">
      <c r="C109" s="21"/>
      <c r="D109" s="58"/>
      <c r="E109" s="21"/>
      <c r="F109" s="21"/>
    </row>
    <row r="110" spans="3:6">
      <c r="C110" s="21"/>
      <c r="D110" s="58"/>
      <c r="E110" s="21"/>
      <c r="F110" s="21"/>
    </row>
    <row r="111" spans="3:6">
      <c r="C111" s="21"/>
      <c r="D111" s="58"/>
      <c r="E111" s="21"/>
      <c r="F111" s="21"/>
    </row>
    <row r="112" spans="3:6">
      <c r="C112" s="21"/>
      <c r="D112" s="58"/>
      <c r="E112" s="21"/>
      <c r="F112" s="21"/>
    </row>
    <row r="113" spans="3:6">
      <c r="C113" s="21"/>
      <c r="D113" s="58"/>
      <c r="E113" s="21"/>
      <c r="F113" s="21"/>
    </row>
    <row r="114" spans="3:6">
      <c r="C114" s="21"/>
      <c r="D114" s="58"/>
      <c r="E114" s="21"/>
      <c r="F114" s="21"/>
    </row>
    <row r="115" spans="3:6">
      <c r="C115" s="21"/>
      <c r="D115" s="58"/>
      <c r="E115" s="21"/>
      <c r="F115" s="21"/>
    </row>
    <row r="116" spans="3:6">
      <c r="C116" s="21"/>
      <c r="D116" s="58"/>
      <c r="E116" s="21"/>
      <c r="F116" s="21"/>
    </row>
    <row r="117" spans="3:6">
      <c r="C117" s="21"/>
      <c r="D117" s="58"/>
      <c r="E117" s="21"/>
      <c r="F117" s="21"/>
    </row>
    <row r="118" spans="3:6">
      <c r="C118" s="21"/>
      <c r="D118" s="58"/>
      <c r="E118" s="21"/>
      <c r="F118" s="21"/>
    </row>
    <row r="119" spans="3:6">
      <c r="C119" s="21"/>
      <c r="D119" s="58"/>
      <c r="E119" s="21"/>
      <c r="F119" s="21"/>
    </row>
    <row r="120" spans="3:6">
      <c r="C120" s="21"/>
      <c r="D120" s="58"/>
      <c r="E120" s="21"/>
      <c r="F120" s="21"/>
    </row>
    <row r="121" spans="3:6">
      <c r="C121" s="21"/>
      <c r="D121" s="58"/>
      <c r="E121" s="21"/>
      <c r="F121" s="21"/>
    </row>
    <row r="122" spans="3:6">
      <c r="C122" s="21"/>
      <c r="D122" s="58"/>
      <c r="E122" s="21"/>
      <c r="F122" s="21"/>
    </row>
    <row r="123" spans="3:6">
      <c r="C123" s="21"/>
      <c r="D123" s="58"/>
      <c r="E123" s="21"/>
      <c r="F12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1ST BATCH</vt:lpstr>
      <vt:lpstr>2ND BATCH</vt:lpstr>
      <vt:lpstr>Expenses</vt:lpstr>
      <vt:lpstr>P&amp;L</vt:lpstr>
      <vt:lpstr>Sheet1</vt:lpstr>
      <vt:lpstr>'1ST BATCH'!Print_Area</vt:lpstr>
      <vt:lpstr>'2ND BATCH'!Print_Area</vt:lpstr>
    </vt:vector>
  </TitlesOfParts>
  <Company>zulshafii archt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</cp:lastModifiedBy>
  <cp:lastPrinted>2017-01-19T10:35:08Z</cp:lastPrinted>
  <dcterms:created xsi:type="dcterms:W3CDTF">2016-12-30T03:18:45Z</dcterms:created>
  <dcterms:modified xsi:type="dcterms:W3CDTF">2017-01-24T16:00:41Z</dcterms:modified>
</cp:coreProperties>
</file>