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395" windowHeight="7740" tabRatio="891" firstSheet="10" activeTab="21"/>
  </bookViews>
  <sheets>
    <sheet name="Semak" sheetId="1" r:id="rId1"/>
    <sheet name="i" sheetId="2" r:id="rId2"/>
    <sheet name="ii.a" sheetId="4" r:id="rId3"/>
    <sheet name="ii.b" sheetId="5" r:id="rId4"/>
    <sheet name="ii.c" sheetId="6" r:id="rId5"/>
    <sheet name="ii.d" sheetId="7" r:id="rId6"/>
    <sheet name="iii" sheetId="8" r:id="rId7"/>
    <sheet name="iv" sheetId="9" r:id="rId8"/>
    <sheet name="v" sheetId="10" r:id="rId9"/>
    <sheet name="vi" sheetId="11" r:id="rId10"/>
    <sheet name="vii" sheetId="12" r:id="rId11"/>
    <sheet name="viii" sheetId="13" r:id="rId12"/>
    <sheet name="ix" sheetId="14" r:id="rId13"/>
    <sheet name="x" sheetId="15" r:id="rId14"/>
    <sheet name="Financial Analysis" sheetId="17" r:id="rId15"/>
    <sheet name="Balance sheet" sheetId="19" r:id="rId16"/>
    <sheet name="Balance sheet analysis" sheetId="24" r:id="rId17"/>
    <sheet name="Profit&amp;Loss" sheetId="20" r:id="rId18"/>
    <sheet name="Profit&amp;Loss analysis" sheetId="25" r:id="rId19"/>
    <sheet name="Financial Performance" sheetId="18" r:id="rId20"/>
    <sheet name="Financial Ratio" sheetId="21" r:id="rId21"/>
    <sheet name="IncomeStmnt Ratio " sheetId="22" r:id="rId22"/>
  </sheets>
  <calcPr calcId="145621"/>
</workbook>
</file>

<file path=xl/calcChain.xml><?xml version="1.0" encoding="utf-8"?>
<calcChain xmlns="http://schemas.openxmlformats.org/spreadsheetml/2006/main">
  <c r="E36" i="22" l="1"/>
  <c r="C36" i="22"/>
  <c r="D17" i="20"/>
  <c r="D13" i="20"/>
  <c r="C9" i="22" l="1"/>
  <c r="D34" i="19"/>
  <c r="D33" i="19"/>
  <c r="D40" i="19"/>
  <c r="E18" i="22" l="1"/>
  <c r="C18" i="22"/>
  <c r="F37" i="17"/>
  <c r="F16" i="25" l="1"/>
  <c r="D16" i="25"/>
  <c r="C16" i="25"/>
  <c r="F14" i="25"/>
  <c r="D14" i="25"/>
  <c r="C14" i="25"/>
  <c r="F12" i="25"/>
  <c r="D12" i="25"/>
  <c r="C12" i="25"/>
  <c r="F11" i="25"/>
  <c r="D11" i="25"/>
  <c r="G11" i="25" s="1"/>
  <c r="H11" i="25" s="1"/>
  <c r="C11" i="25"/>
  <c r="F10" i="25"/>
  <c r="D10" i="25"/>
  <c r="C10" i="25"/>
  <c r="F8" i="25"/>
  <c r="D8" i="25"/>
  <c r="C8" i="25"/>
  <c r="F7" i="25"/>
  <c r="D7" i="25"/>
  <c r="B7" i="25"/>
  <c r="H33" i="24"/>
  <c r="I33" i="24" s="1"/>
  <c r="F18" i="24"/>
  <c r="D18" i="24"/>
  <c r="E42" i="21"/>
  <c r="C42" i="21"/>
  <c r="F30" i="24"/>
  <c r="D30" i="24"/>
  <c r="C30" i="24"/>
  <c r="F29" i="24"/>
  <c r="D29" i="24"/>
  <c r="C29" i="24"/>
  <c r="C33" i="24"/>
  <c r="F32" i="24"/>
  <c r="F34" i="24" s="1"/>
  <c r="D32" i="24"/>
  <c r="D34" i="24" s="1"/>
  <c r="H34" i="24" s="1"/>
  <c r="I34" i="24" s="1"/>
  <c r="C32" i="24"/>
  <c r="F27" i="24"/>
  <c r="D27" i="24"/>
  <c r="C27" i="24"/>
  <c r="F26" i="24"/>
  <c r="D26" i="24"/>
  <c r="H26" i="24" s="1"/>
  <c r="I26" i="24" s="1"/>
  <c r="C26" i="24"/>
  <c r="F25" i="24"/>
  <c r="D25" i="24"/>
  <c r="C25" i="24"/>
  <c r="F24" i="24"/>
  <c r="D24" i="24"/>
  <c r="H24" i="24" s="1"/>
  <c r="C24" i="24"/>
  <c r="F23" i="24"/>
  <c r="D23" i="24"/>
  <c r="C23" i="24"/>
  <c r="F22" i="24"/>
  <c r="D22" i="24"/>
  <c r="H22" i="24" s="1"/>
  <c r="I22" i="24" s="1"/>
  <c r="C22" i="24"/>
  <c r="F21" i="24"/>
  <c r="D21" i="24"/>
  <c r="C21" i="24"/>
  <c r="F16" i="24"/>
  <c r="D16" i="24"/>
  <c r="H16" i="24" s="1"/>
  <c r="I16" i="24" s="1"/>
  <c r="C16" i="24"/>
  <c r="F15" i="24"/>
  <c r="D15" i="24"/>
  <c r="C15" i="24"/>
  <c r="F14" i="24"/>
  <c r="D14" i="24"/>
  <c r="C14" i="24"/>
  <c r="F13" i="24"/>
  <c r="D13" i="24"/>
  <c r="C13" i="24"/>
  <c r="F12" i="24"/>
  <c r="D12" i="24"/>
  <c r="H12" i="24" s="1"/>
  <c r="C12" i="24"/>
  <c r="F11" i="24"/>
  <c r="D11" i="24"/>
  <c r="C11" i="24"/>
  <c r="F10" i="24"/>
  <c r="D10" i="24"/>
  <c r="C10" i="24"/>
  <c r="F9" i="24"/>
  <c r="D9" i="24"/>
  <c r="C9" i="24"/>
  <c r="F8" i="24"/>
  <c r="D8" i="24"/>
  <c r="C8" i="24"/>
  <c r="C23" i="18"/>
  <c r="C24" i="18"/>
  <c r="C25" i="18"/>
  <c r="C26" i="18"/>
  <c r="C27" i="18"/>
  <c r="C28" i="18"/>
  <c r="C29" i="18"/>
  <c r="C30" i="18"/>
  <c r="D30" i="18"/>
  <c r="C31" i="18"/>
  <c r="C32" i="18"/>
  <c r="E27" i="22"/>
  <c r="E31" i="18" s="1"/>
  <c r="E30" i="18"/>
  <c r="E9" i="22"/>
  <c r="E29" i="18" s="1"/>
  <c r="D29" i="18"/>
  <c r="F13" i="20"/>
  <c r="F17" i="20" s="1"/>
  <c r="C27" i="22"/>
  <c r="D31" i="18" s="1"/>
  <c r="F31" i="18" s="1"/>
  <c r="C6" i="20"/>
  <c r="F19" i="20"/>
  <c r="F15" i="20"/>
  <c r="F12" i="20"/>
  <c r="F11" i="20"/>
  <c r="F6" i="20"/>
  <c r="D19" i="20"/>
  <c r="D15" i="20"/>
  <c r="D12" i="20"/>
  <c r="D11" i="20"/>
  <c r="D6" i="20"/>
  <c r="C60" i="21" s="1"/>
  <c r="D27" i="18" s="1"/>
  <c r="C10" i="18"/>
  <c r="C9" i="18"/>
  <c r="F9" i="20"/>
  <c r="F5" i="20"/>
  <c r="D9" i="20"/>
  <c r="D5" i="20"/>
  <c r="C19" i="20"/>
  <c r="C15" i="20"/>
  <c r="C12" i="20"/>
  <c r="C11" i="20"/>
  <c r="C9" i="20"/>
  <c r="B5" i="20"/>
  <c r="C8" i="18" s="1"/>
  <c r="F35" i="17"/>
  <c r="E35" i="17"/>
  <c r="F45" i="19"/>
  <c r="F44" i="19"/>
  <c r="F38" i="19"/>
  <c r="F40" i="19" s="1"/>
  <c r="E12" i="18" s="1"/>
  <c r="F31" i="19"/>
  <c r="F30" i="19"/>
  <c r="F29" i="19"/>
  <c r="F28" i="19"/>
  <c r="F27" i="19"/>
  <c r="F26" i="19"/>
  <c r="F25" i="19"/>
  <c r="F20" i="19"/>
  <c r="F19" i="19"/>
  <c r="F18" i="19"/>
  <c r="F17" i="19"/>
  <c r="F16" i="19"/>
  <c r="F15" i="19"/>
  <c r="F14" i="19"/>
  <c r="F13" i="19"/>
  <c r="F8" i="19"/>
  <c r="F7" i="19"/>
  <c r="F6" i="19"/>
  <c r="D45" i="19"/>
  <c r="D44" i="19"/>
  <c r="C45" i="19"/>
  <c r="C44" i="19"/>
  <c r="D38" i="19"/>
  <c r="C39" i="19"/>
  <c r="C38" i="19"/>
  <c r="D31" i="19"/>
  <c r="D30" i="19"/>
  <c r="D29" i="19"/>
  <c r="D28" i="19"/>
  <c r="D27" i="19"/>
  <c r="D26" i="19"/>
  <c r="D25" i="19"/>
  <c r="D20" i="19"/>
  <c r="D19" i="19"/>
  <c r="D18" i="19"/>
  <c r="D17" i="19"/>
  <c r="D16" i="19"/>
  <c r="D15" i="19"/>
  <c r="D14" i="19"/>
  <c r="D13" i="19"/>
  <c r="D8" i="19"/>
  <c r="D7" i="19"/>
  <c r="D6" i="19"/>
  <c r="C31" i="19"/>
  <c r="C30" i="19"/>
  <c r="C29" i="19"/>
  <c r="C28" i="19"/>
  <c r="C27" i="19"/>
  <c r="C26" i="19"/>
  <c r="C25" i="19"/>
  <c r="C20" i="19"/>
  <c r="C19" i="19"/>
  <c r="C18" i="19"/>
  <c r="C17" i="19"/>
  <c r="C16" i="19"/>
  <c r="C15" i="19"/>
  <c r="C14" i="19"/>
  <c r="C13" i="19"/>
  <c r="C8" i="19"/>
  <c r="C7" i="19"/>
  <c r="C6" i="19"/>
  <c r="C35" i="17"/>
  <c r="D35" i="17"/>
  <c r="F29" i="18" l="1"/>
  <c r="G10" i="25"/>
  <c r="H10" i="25" s="1"/>
  <c r="G16" i="25"/>
  <c r="H16" i="25" s="1"/>
  <c r="G7" i="25"/>
  <c r="H7" i="25" s="1"/>
  <c r="G8" i="25"/>
  <c r="H8" i="25" s="1"/>
  <c r="G12" i="25"/>
  <c r="H12" i="25" s="1"/>
  <c r="G14" i="25"/>
  <c r="H14" i="25" s="1"/>
  <c r="F30" i="18"/>
  <c r="F9" i="25"/>
  <c r="F13" i="25" s="1"/>
  <c r="F15" i="25" s="1"/>
  <c r="F17" i="25" s="1"/>
  <c r="D9" i="25"/>
  <c r="H11" i="24"/>
  <c r="I11" i="24" s="1"/>
  <c r="H15" i="24"/>
  <c r="I15" i="24" s="1"/>
  <c r="H23" i="24"/>
  <c r="H27" i="24"/>
  <c r="I27" i="24" s="1"/>
  <c r="H9" i="24"/>
  <c r="I9" i="24" s="1"/>
  <c r="H10" i="24"/>
  <c r="I10" i="24" s="1"/>
  <c r="H13" i="24"/>
  <c r="I13" i="24" s="1"/>
  <c r="H14" i="24"/>
  <c r="I14" i="24" s="1"/>
  <c r="H21" i="24"/>
  <c r="I21" i="24" s="1"/>
  <c r="H25" i="24"/>
  <c r="I25" i="24" s="1"/>
  <c r="H30" i="24"/>
  <c r="I30" i="24" s="1"/>
  <c r="H18" i="24"/>
  <c r="I18" i="24" s="1"/>
  <c r="F31" i="24"/>
  <c r="D31" i="24"/>
  <c r="H31" i="24" s="1"/>
  <c r="I31" i="24" s="1"/>
  <c r="H32" i="24"/>
  <c r="I32" i="24" s="1"/>
  <c r="H29" i="24"/>
  <c r="I29" i="24" s="1"/>
  <c r="F17" i="24"/>
  <c r="F19" i="24" s="1"/>
  <c r="D17" i="24"/>
  <c r="D28" i="24"/>
  <c r="F28" i="24"/>
  <c r="D12" i="18"/>
  <c r="D32" i="18"/>
  <c r="E32" i="18"/>
  <c r="E60" i="21"/>
  <c r="E27" i="18" s="1"/>
  <c r="F27" i="18" s="1"/>
  <c r="D7" i="20"/>
  <c r="F7" i="20"/>
  <c r="E8" i="18"/>
  <c r="E25" i="18"/>
  <c r="D32" i="19"/>
  <c r="C29" i="21" s="1"/>
  <c r="D24" i="18" s="1"/>
  <c r="D9" i="19"/>
  <c r="D46" i="19"/>
  <c r="C51" i="21"/>
  <c r="D26" i="18" s="1"/>
  <c r="D21" i="19"/>
  <c r="C13" i="21" s="1"/>
  <c r="D23" i="18" s="1"/>
  <c r="D25" i="18"/>
  <c r="D8" i="18"/>
  <c r="E51" i="21"/>
  <c r="E26" i="18" s="1"/>
  <c r="F46" i="19"/>
  <c r="F47" i="19" s="1"/>
  <c r="F32" i="19"/>
  <c r="F21" i="19"/>
  <c r="F9" i="19"/>
  <c r="F9" i="4"/>
  <c r="E9" i="4"/>
  <c r="F32" i="18" l="1"/>
  <c r="D13" i="25"/>
  <c r="G9" i="25"/>
  <c r="H9" i="25" s="1"/>
  <c r="F35" i="24"/>
  <c r="D35" i="24"/>
  <c r="H35" i="24" s="1"/>
  <c r="I35" i="24" s="1"/>
  <c r="H28" i="24"/>
  <c r="I28" i="24" s="1"/>
  <c r="D19" i="24"/>
  <c r="H19" i="24" s="1"/>
  <c r="I19" i="24" s="1"/>
  <c r="H17" i="24"/>
  <c r="I17" i="24" s="1"/>
  <c r="F25" i="18"/>
  <c r="D11" i="18"/>
  <c r="E69" i="21"/>
  <c r="E28" i="18" s="1"/>
  <c r="C69" i="21"/>
  <c r="D28" i="18" s="1"/>
  <c r="F26" i="18"/>
  <c r="F21" i="20"/>
  <c r="D21" i="20"/>
  <c r="D47" i="19"/>
  <c r="D50" i="19" s="1"/>
  <c r="E9" i="18"/>
  <c r="D9" i="18"/>
  <c r="E13" i="21"/>
  <c r="E23" i="18" s="1"/>
  <c r="F23" i="18" s="1"/>
  <c r="E29" i="21"/>
  <c r="E24" i="18" s="1"/>
  <c r="F24" i="18" s="1"/>
  <c r="F33" i="19"/>
  <c r="F28" i="18" l="1"/>
  <c r="D15" i="25"/>
  <c r="G13" i="25"/>
  <c r="H13" i="25" s="1"/>
  <c r="F34" i="19"/>
  <c r="F50" i="19" s="1"/>
  <c r="E11" i="18"/>
  <c r="D10" i="18"/>
  <c r="E10" i="18"/>
  <c r="D17" i="25" l="1"/>
  <c r="G17" i="25" s="1"/>
  <c r="H17" i="25" s="1"/>
  <c r="G15" i="25"/>
  <c r="H15" i="25" s="1"/>
</calcChain>
</file>

<file path=xl/sharedStrings.xml><?xml version="1.0" encoding="utf-8"?>
<sst xmlns="http://schemas.openxmlformats.org/spreadsheetml/2006/main" count="693" uniqueCount="253">
  <si>
    <t>Syarikat yang berdaftar dengan Suruhanjaya Syarikat Malaysia (SSM) dan bertaraf Sdn. Bhd. Syarikat pemegang AP Terbuka sedia ada juga perlu memohon semula sebagai syarikat AP Terbuka</t>
  </si>
  <si>
    <t>Syarikat berstatus Bumiputera yang memenuhi kriteria berikut</t>
  </si>
  <si>
    <t>d. pengurusan kewangan syarikat hendaklah dikuasai oleh Bumiputera. Kuasa menandatangani cek hendaklah juga dipegang oleh Bumiputera</t>
  </si>
  <si>
    <t xml:space="preserve">Mempunyai modal berbayar minimum RM1 juta </t>
  </si>
  <si>
    <t xml:space="preserve">Syarikat tidak mempunyai perubahan pemegang saham/Ahli Lembaga Pengarah dalam tempoh tiga tahun sebelum memohon untuk mendapatkan AP   Terbuka </t>
  </si>
  <si>
    <t>Syarikat mempunyai pengalaman dan sedang beroperasi dalam bidang penjualan dan pengedaran kenderaan (kereta, motosikal dan kenderaan perdagangan) minimum 2 tahun;</t>
  </si>
  <si>
    <t>Sekiranya syarikat memohon AP Terbuka kereta, pemegang saham/Pengarah/Pengurusan syarikat tidak mempunyai kepentingan dalam syarikat AP Terbuka kereta lain</t>
  </si>
  <si>
    <t>Sekiranya syarikat memohon AP Terbuka motosikal, pemegang saham/Pengarah/Pengurusan syarikat tidak mempunyai kepentingan dalam syarikat AP Terbuka motosikal lain</t>
  </si>
  <si>
    <t>Syarikat mempunyai minimum bilangan pekerja sepenuh masa sedia ada di peringkat pengurusan, pemasaran dan teknikal seramai 5 orang pekerja tempatan</t>
  </si>
  <si>
    <t>Syarikat telah sedia ada memiliki kemudahan ruang pejabat dan bilik pameran yang bersesuaian</t>
  </si>
  <si>
    <t>Syarikat mempunyai keupayaan dari segi pengurusan dan kewangan untuk menjalankan perniagaan penjualan kenderaan yang diimport melalui AP Terbuka</t>
  </si>
  <si>
    <t>Status</t>
  </si>
  <si>
    <t>SYARAT-SYARAT KELAYAKAN MEMOHON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</si>
  <si>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</si>
  <si>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</si>
  <si>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</si>
  <si>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</si>
  <si>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</si>
  <si>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</si>
  <si>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</si>
  <si>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</si>
  <si>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</si>
  <si>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</si>
  <si>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Bil</t>
  </si>
  <si>
    <t>Belum Selesai</t>
  </si>
  <si>
    <t>Ulasan</t>
  </si>
  <si>
    <t>Ada</t>
  </si>
  <si>
    <t>Selesai</t>
  </si>
  <si>
    <t>Tiada</t>
  </si>
  <si>
    <t>Tarikh</t>
  </si>
  <si>
    <t>8.9.2016</t>
  </si>
  <si>
    <t>Amer Trading Sdn. Bhd.</t>
  </si>
  <si>
    <t>85985-X</t>
  </si>
  <si>
    <t>Senarai Semak</t>
  </si>
  <si>
    <t xml:space="preserve">i) </t>
  </si>
  <si>
    <t>Ya</t>
  </si>
  <si>
    <t>Tidak</t>
  </si>
  <si>
    <t>Tidak Berkaitan</t>
  </si>
  <si>
    <t>ii)</t>
  </si>
  <si>
    <t>Lampiran</t>
  </si>
  <si>
    <t>Butiran</t>
  </si>
  <si>
    <t>Tindakan</t>
  </si>
  <si>
    <t>ID</t>
  </si>
  <si>
    <t>Sijil</t>
  </si>
  <si>
    <t>Sijil Pendaftaran Syarikat</t>
  </si>
  <si>
    <t>Aizat</t>
  </si>
  <si>
    <t>5.9.2016</t>
  </si>
  <si>
    <t>Laporan</t>
  </si>
  <si>
    <t>Nama Fail</t>
  </si>
  <si>
    <t>iii)</t>
  </si>
  <si>
    <t>iv)</t>
  </si>
  <si>
    <t>i. Syarikat yang berdaftar dengan Suruhanjaya Syarikat Malaysia (SSM) dan bertaraf Sdn. Bhd. Syarikat pemegang AP Terbuka sedia ada juga perlu memohon semula sebagai syarikat AP Terbuka</t>
  </si>
  <si>
    <t>ii) a. saham-saham syarikat dimiliki 100 peratus oleh Bumiputera</t>
  </si>
  <si>
    <t xml:space="preserve">ii) b. semua Ahli Lembaga Pengarah hendaklah terdiri daripada Bumiputera; </t>
  </si>
  <si>
    <t>c. jawatan Ketua Pegawai Eksekutif/Pengarah Urusan/Pengurus Besar, Pengurus Cawangan, Pengurus Pemasaran/Jualan dan   jawatan-jawatan penting lain (key posts) hendaklah dipegang oleh Bumiputera</t>
  </si>
  <si>
    <t>b. semua Ahli Lembaga Pengarah hendaklah terdiri daripada Bumiputera</t>
  </si>
  <si>
    <t>a. saham-saham syarikat dimiliki 100 peratus oleh Bumiputera</t>
  </si>
  <si>
    <t>ii) d. pengurusan kewangan syarikat hendaklah dikuasai oleh Bumiputera. Kuasa menandatangani cek hendaklah juga dipegang oleh Bumiputera</t>
  </si>
  <si>
    <t>iii. Syarikat mempunyai pengalaman dan sedang beroperasi dalam bidang penjualan dan pengedaran kenderaan (kereta, motosikal dan kenderaan perdagangan) minimum 2 tahun</t>
  </si>
  <si>
    <t xml:space="preserve">iv) Mempunyai modal berbayar minimum RM1 juta </t>
  </si>
  <si>
    <t xml:space="preserve">v) Syarikat tidak mempunyai perubahan pemegang saham/Ahli Lembaga Pengarah dalam tempoh tiga tahun sebelum memohon untuk mendapatkan AP   Terbuka </t>
  </si>
  <si>
    <t>vi) Sekiranya syarikat memohon AP Terbuka kereta, pemegang saham/Pengarah/Pengurusan syarikat tidak mempunyai kepentingan dalam syarikat AP Terbuka kereta lain</t>
  </si>
  <si>
    <t>vii) Sekiranya syarikat memohon AP Terbuka motosikal, pemegang saham/Pengarah/Pengurusan syarikat tidak mempunyai kepentingan dalam syarikat AP Terbuka motosikal lain</t>
  </si>
  <si>
    <t>viii) Syarikat mempunyai minimum bilangan pekerja sepenuh masa sedia ada di peringkat pengurusan, pemasaran dan teknikal seramai 5 orang pekerja tempatan</t>
  </si>
  <si>
    <t>ix) Syarikat telah sedia ada memiliki kemudahan ruang pejabat dan bilik pameran yang bersesuaian</t>
  </si>
  <si>
    <t>x) Syarikat mempunyai keupayaan dari segi pengurusan dan kewangan untuk menjalankan perniagaan penjualan kenderaan yang diimport melalui AP Terbuka</t>
  </si>
  <si>
    <t>Kemaskini</t>
  </si>
  <si>
    <t>Mohd Loqman Bin Hasim</t>
  </si>
  <si>
    <t>Aminah Binti Ahmad</t>
  </si>
  <si>
    <t>Form 24</t>
  </si>
  <si>
    <t>Bumiputra</t>
  </si>
  <si>
    <t>Nama</t>
  </si>
  <si>
    <t>Unit</t>
  </si>
  <si>
    <t>%</t>
  </si>
  <si>
    <t>Chong Ah Fatt</t>
  </si>
  <si>
    <t>Bumi</t>
  </si>
  <si>
    <t>BUmi</t>
  </si>
  <si>
    <t>Non-Bumi</t>
  </si>
  <si>
    <t>ii) c. jawatan Ketua Pegawai Eksekutif/Pengarah Urusan/Pengurus Besar, Pengurus Cawangan, Pengurus Pemasaran/Jualan dan  jawatan-jawatan penting lain (key posts) hendaklah dipegang oleh Bumiputera</t>
  </si>
  <si>
    <t>Jawatan</t>
  </si>
  <si>
    <t>Pg.Urusan</t>
  </si>
  <si>
    <t>Pg.Kwgn</t>
  </si>
  <si>
    <t>Pg.Jualan</t>
  </si>
  <si>
    <t>Carta Organisasi</t>
  </si>
  <si>
    <t>Abu Bin Selamat</t>
  </si>
  <si>
    <t>Azizah Binti Luqman</t>
  </si>
  <si>
    <t>Tee Khon</t>
  </si>
  <si>
    <t>v)</t>
  </si>
  <si>
    <t>Aktiviti Utama</t>
  </si>
  <si>
    <t>Penjualan dan pengedaran kenderaan</t>
  </si>
  <si>
    <t>Tempoh (tahun)</t>
  </si>
  <si>
    <t>Membaiki kenderaan</t>
  </si>
  <si>
    <t>RM 2,500,00.00</t>
  </si>
  <si>
    <t>Modal Berbayar Terkini</t>
  </si>
  <si>
    <t>Nama Syarikat</t>
  </si>
  <si>
    <t>No.Pend.</t>
  </si>
  <si>
    <t>Buiran Data Permohonan</t>
  </si>
  <si>
    <t>Butiran Data Permohonan</t>
  </si>
  <si>
    <t>Nama Pemegang Saham Terdahulu</t>
  </si>
  <si>
    <t>Nama Ahli Lembaga Pengarah Terdahulu</t>
  </si>
  <si>
    <t>Nama Syarikat AP Terbuka Yang Lain</t>
  </si>
  <si>
    <t>No, 43, Jalan Laksamana 3, Taman Laksamana, 68100 Batu Caves Selangor</t>
  </si>
  <si>
    <t>No, 547, Tingkat 5, Taman Herish, 53200, Cheras, Kuala Lumpur</t>
  </si>
  <si>
    <t>Mempunyai premis seperti yang dilaporkan</t>
  </si>
  <si>
    <t>mempunyai sijil premis yang sah</t>
  </si>
  <si>
    <t>Alamat Ibu pejabat/Cawangan/Ruang Pameran/Ruang Simpanan</t>
  </si>
  <si>
    <t>Lokasi cawangan</t>
  </si>
  <si>
    <t>Account Name</t>
  </si>
  <si>
    <t>Debit</t>
  </si>
  <si>
    <t>Credit</t>
  </si>
  <si>
    <t>1h</t>
  </si>
  <si>
    <t>Pengguna</t>
  </si>
  <si>
    <t>Ali</t>
  </si>
  <si>
    <t>Fadhirul</t>
  </si>
  <si>
    <t>fadhirul</t>
  </si>
  <si>
    <t>Abu</t>
  </si>
  <si>
    <t>Property, Plant &amp; Equipment</t>
  </si>
  <si>
    <t>Inventories</t>
  </si>
  <si>
    <t>Trade Receivables</t>
  </si>
  <si>
    <t>Other Receivables</t>
  </si>
  <si>
    <t>Amount due from director</t>
  </si>
  <si>
    <t>Amount due from related companies</t>
  </si>
  <si>
    <t>Fixed deposits</t>
  </si>
  <si>
    <t>Cash and bank balances</t>
  </si>
  <si>
    <t>Trade payables</t>
  </si>
  <si>
    <t>Other payables</t>
  </si>
  <si>
    <t>Bank overdraft</t>
  </si>
  <si>
    <t>Bankers' acceptance</t>
  </si>
  <si>
    <t>Term loans</t>
  </si>
  <si>
    <t>Provision for taxation</t>
  </si>
  <si>
    <t>Share capital</t>
  </si>
  <si>
    <t>Revenue</t>
  </si>
  <si>
    <t>Other income</t>
  </si>
  <si>
    <t>Administrative expenses</t>
  </si>
  <si>
    <t>Other operating expenses</t>
  </si>
  <si>
    <t>Finance costs</t>
  </si>
  <si>
    <t>Taxation</t>
  </si>
  <si>
    <t>Deferred asset</t>
  </si>
  <si>
    <t>Deferred taxation</t>
  </si>
  <si>
    <t>Tax Receivables</t>
  </si>
  <si>
    <t>Tax payables</t>
  </si>
  <si>
    <t>Description</t>
  </si>
  <si>
    <t>NON-CURRENT ASSETS</t>
  </si>
  <si>
    <t>Intangible asset</t>
  </si>
  <si>
    <t>CURRENT ASSETS</t>
  </si>
  <si>
    <t>CURRENT LIABILITIES</t>
  </si>
  <si>
    <t>NET CURRENT ASSETS</t>
  </si>
  <si>
    <t>FINANCED BY:</t>
  </si>
  <si>
    <t>RM</t>
  </si>
  <si>
    <t>Profit before taxation</t>
  </si>
  <si>
    <t>Net profit for the year</t>
  </si>
  <si>
    <t>Gross profit</t>
  </si>
  <si>
    <t>Working Capital</t>
  </si>
  <si>
    <t>Equity</t>
  </si>
  <si>
    <t>FYE 2015</t>
  </si>
  <si>
    <t xml:space="preserve"> FYE 2014</t>
  </si>
  <si>
    <t>Audited</t>
  </si>
  <si>
    <t>Current Ratio</t>
  </si>
  <si>
    <t>Current Assets / Current Liablities</t>
  </si>
  <si>
    <t>Current</t>
  </si>
  <si>
    <t>As at</t>
  </si>
  <si>
    <t>Cash Ratio</t>
  </si>
  <si>
    <t>Cash &amp; Cash Equivalent / Current Liabilities</t>
  </si>
  <si>
    <t>Cash</t>
  </si>
  <si>
    <t>Asset Turnover</t>
  </si>
  <si>
    <t>Revenue / Total Assets</t>
  </si>
  <si>
    <t>Trade Receivables Turnover</t>
  </si>
  <si>
    <t>Revenue / Trade Receivables</t>
  </si>
  <si>
    <t>Trade Payables Turnover</t>
  </si>
  <si>
    <t>Cost of Sales / Trade Payables</t>
  </si>
  <si>
    <t>Debt Ratio</t>
  </si>
  <si>
    <t>Total Liabilities / Total Assets</t>
  </si>
  <si>
    <t>Debt</t>
  </si>
  <si>
    <t>Group</t>
  </si>
  <si>
    <t>Long-Term Liabilities</t>
  </si>
  <si>
    <t>Direct Expenses</t>
  </si>
  <si>
    <t>Less:</t>
  </si>
  <si>
    <t>Add:</t>
  </si>
  <si>
    <t>Gross Profit Margin</t>
  </si>
  <si>
    <t>((Revenue - Direct Costs) / Revenue) * 100</t>
  </si>
  <si>
    <t>Operation Margin</t>
  </si>
  <si>
    <t>((Revenue - Direct Costs - Operating &amp; Admin Expenses) / Revenue) * 100</t>
  </si>
  <si>
    <t>Net Profit Margin</t>
  </si>
  <si>
    <t>Profit before Taxes / Revenue * 100</t>
  </si>
  <si>
    <t>Return on Equity</t>
  </si>
  <si>
    <t>Operating Margin</t>
  </si>
  <si>
    <t>Profit From Operation</t>
  </si>
  <si>
    <t>Ratio</t>
  </si>
  <si>
    <t>FINANCIAL RATIOS PERFORMANCE</t>
  </si>
  <si>
    <t>FINANCIAL PERFORMANCE</t>
  </si>
  <si>
    <t>-</t>
  </si>
  <si>
    <t>% Variance</t>
  </si>
  <si>
    <t>2015/2014</t>
  </si>
  <si>
    <t>$ Variance</t>
  </si>
  <si>
    <t>Total Current Assets</t>
  </si>
  <si>
    <t>Assets</t>
  </si>
  <si>
    <t>Net Fixed Assets</t>
  </si>
  <si>
    <t>Total Assets</t>
  </si>
  <si>
    <t>Liabilities</t>
  </si>
  <si>
    <t>Total current liabilities</t>
  </si>
  <si>
    <t>Total Long-Term Liabilities</t>
  </si>
  <si>
    <t>Total Equity</t>
  </si>
  <si>
    <t>Total Liabilities and Equity</t>
  </si>
  <si>
    <t>BALANCE SHEET - TWO - YEAR COMPARISON</t>
  </si>
  <si>
    <t>COMPANY NAME (CO.NO)</t>
  </si>
  <si>
    <t>FY2015</t>
  </si>
  <si>
    <t>FY2014</t>
  </si>
  <si>
    <t>Column1</t>
  </si>
  <si>
    <t>Column2</t>
  </si>
  <si>
    <t>Column3</t>
  </si>
  <si>
    <t>Column4</t>
  </si>
  <si>
    <t>Column5</t>
  </si>
  <si>
    <t>Column6</t>
  </si>
  <si>
    <t>Column7</t>
  </si>
  <si>
    <t>INCOME STATEMENT - TWO - YEAR COMPARISON</t>
  </si>
  <si>
    <t>Retained profits</t>
  </si>
  <si>
    <t>Nama dan Nombor Pendaftaran</t>
  </si>
  <si>
    <t>Senarai Pemegang Saham</t>
  </si>
  <si>
    <t>Senarai Ahli Lembaga Pengarah</t>
  </si>
  <si>
    <t>Senarai Pengurusan Tertinggi Syarikat</t>
  </si>
  <si>
    <t>Aktiviti Utama Syarikat</t>
  </si>
  <si>
    <t>Perubahan Pemegang Saham</t>
  </si>
  <si>
    <t>Perubahan Ahli Lembaga Pengarah</t>
  </si>
  <si>
    <t>Kepentingan di Syarikat Lain</t>
  </si>
  <si>
    <t>Pekerja</t>
  </si>
  <si>
    <t>Alamat Cawangan, Ruang Pameran atau/dan Ruang Simpanan</t>
  </si>
  <si>
    <t>Markah</t>
  </si>
  <si>
    <t>This ratio reflects the number of times short-term assets cover short-term liabilities and</t>
  </si>
  <si>
    <t>provides a fair indication of a company's ability to service its current obligations. A higher</t>
  </si>
  <si>
    <t>number is preferred because it indicates a stronger ability to service short-term obligations.</t>
  </si>
  <si>
    <t>The Company has recorded positive ratio in FPE2015 which indicate that the Company has</t>
  </si>
  <si>
    <t>ability to finance its short-term obligations upon due.</t>
  </si>
  <si>
    <t>This ratio measures a company's liquidity. It can therefore determine if, and how quickly, the</t>
  </si>
  <si>
    <t>company can repay its short-term debt. A strong cash ratio is useful to creditors when</t>
  </si>
  <si>
    <t>deciding how much credit, if any, they would be willing to extend to the Company</t>
  </si>
  <si>
    <t>The Company has recorded negative ratios for the financial year and financial period under</t>
  </si>
  <si>
    <t>review which indicates the Company did not have sufficient cash to cover all its current</t>
  </si>
  <si>
    <t xml:space="preserve">liabilities upon due. </t>
  </si>
  <si>
    <t>This ratio measures a company's ability to generate revenue in relation to total assets to</t>
  </si>
  <si>
    <t>determine the productivity of the company's asset base. A higher number is preferred as it</t>
  </si>
  <si>
    <t>indicates that the company is utilizing its assets effectively to generate revenue.</t>
  </si>
  <si>
    <t>This ratio measures the number of times receivables turn over in a year and reveals how</t>
  </si>
  <si>
    <t>effective the Company is in collecting its outstanding receivables. A higher number is</t>
  </si>
  <si>
    <t>preferred because it indicates a shorter time between sales and cash collection</t>
  </si>
  <si>
    <t>This ratio measures the number of times payables turn over in a year and reveals how</t>
  </si>
  <si>
    <t>promptly the Company pays its suppliers. A higher number is preferred because it indicates a</t>
  </si>
  <si>
    <t>shorter time between purchase and cash payment.</t>
  </si>
  <si>
    <t>This ratio measures the proportion of debt a company is carrying relative to its assets.</t>
  </si>
  <si>
    <t>Naturally, companies and creditors prefer a lower number</t>
  </si>
  <si>
    <t>The Company recorded ratios less than 1.0 which indicate that the Company has sufficient</t>
  </si>
  <si>
    <t>assets to cover its debts.</t>
  </si>
  <si>
    <t>NON-CURRENT LIABILITIES</t>
  </si>
  <si>
    <t>Profit Before Taxes / 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</si>
</sst>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rgb="FF444444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4" fillId="0" borderId="0" xfId="1" applyAlignment="1">
      <alignment vertical="top" wrapText="1"/>
    </xf>
    <xf numFmtId="0" fontId="0" fillId="0" borderId="0" xfId="0" applyBorder="1"/>
    <xf numFmtId="0" fontId="2" fillId="0" borderId="0" xfId="0" applyFont="1" applyAlignment="1"/>
    <xf numFmtId="0" fontId="4" fillId="0" borderId="0" xfId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applyNumberFormat="1"/>
    <xf numFmtId="9" fontId="0" fillId="0" borderId="0" xfId="0" applyNumberFormat="1"/>
    <xf numFmtId="3" fontId="0" fillId="0" borderId="0" xfId="0" applyNumberFormat="1" applyAlignment="1"/>
    <xf numFmtId="0" fontId="0" fillId="0" borderId="0" xfId="0" applyFont="1" applyAlignment="1">
      <alignment horizontal="left" vertical="top" wrapText="1"/>
    </xf>
    <xf numFmtId="0" fontId="1" fillId="0" borderId="0" xfId="0" applyFont="1" applyAlignment="1"/>
    <xf numFmtId="3" fontId="1" fillId="0" borderId="1" xfId="0" applyNumberFormat="1" applyFont="1" applyBorder="1" applyAlignment="1"/>
    <xf numFmtId="9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/>
    <xf numFmtId="0" fontId="0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 applyAlignment="1"/>
    <xf numFmtId="9" fontId="1" fillId="0" borderId="0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43" fontId="0" fillId="0" borderId="4" xfId="0" applyNumberFormat="1" applyBorder="1"/>
    <xf numFmtId="43" fontId="0" fillId="0" borderId="6" xfId="0" applyNumberFormat="1" applyBorder="1"/>
    <xf numFmtId="43" fontId="0" fillId="0" borderId="2" xfId="2" applyFont="1" applyBorder="1"/>
    <xf numFmtId="0" fontId="7" fillId="0" borderId="0" xfId="0" applyFon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43" fontId="0" fillId="0" borderId="1" xfId="2" applyFont="1" applyBorder="1"/>
    <xf numFmtId="43" fontId="0" fillId="0" borderId="13" xfId="2" applyFont="1" applyBorder="1"/>
    <xf numFmtId="43" fontId="0" fillId="0" borderId="5" xfId="2" applyFont="1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3" fontId="0" fillId="0" borderId="7" xfId="2" applyFont="1" applyBorder="1"/>
    <xf numFmtId="2" fontId="0" fillId="0" borderId="7" xfId="0" applyNumberFormat="1" applyBorder="1" applyAlignment="1">
      <alignment horizontal="center"/>
    </xf>
    <xf numFmtId="9" fontId="0" fillId="0" borderId="7" xfId="3" applyFont="1" applyBorder="1" applyAlignment="1">
      <alignment horizontal="center"/>
    </xf>
    <xf numFmtId="9" fontId="0" fillId="0" borderId="1" xfId="3" applyFont="1" applyBorder="1"/>
    <xf numFmtId="10" fontId="0" fillId="0" borderId="1" xfId="3" applyNumberFormat="1" applyFont="1" applyBorder="1"/>
    <xf numFmtId="10" fontId="0" fillId="0" borderId="7" xfId="3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0" fontId="0" fillId="0" borderId="5" xfId="3" applyNumberFormat="1" applyFont="1" applyBorder="1"/>
    <xf numFmtId="0" fontId="6" fillId="3" borderId="0" xfId="2" applyNumberFormat="1" applyFont="1" applyFill="1" applyAlignment="1">
      <alignment horizontal="center"/>
    </xf>
    <xf numFmtId="43" fontId="6" fillId="3" borderId="0" xfId="2" applyFont="1" applyFill="1"/>
    <xf numFmtId="43" fontId="0" fillId="0" borderId="0" xfId="0" applyNumberFormat="1" applyBorder="1"/>
    <xf numFmtId="0" fontId="0" fillId="0" borderId="14" xfId="0" applyBorder="1" applyAlignment="1">
      <alignment horizontal="center"/>
    </xf>
    <xf numFmtId="43" fontId="0" fillId="0" borderId="7" xfId="0" applyNumberFormat="1" applyBorder="1"/>
    <xf numFmtId="0" fontId="2" fillId="0" borderId="7" xfId="0" applyFont="1" applyBorder="1"/>
    <xf numFmtId="43" fontId="2" fillId="0" borderId="7" xfId="0" applyNumberFormat="1" applyFont="1" applyBorder="1"/>
    <xf numFmtId="0" fontId="0" fillId="0" borderId="3" xfId="0" applyBorder="1" applyAlignment="1">
      <alignment horizontal="center"/>
    </xf>
    <xf numFmtId="9" fontId="0" fillId="0" borderId="3" xfId="3" applyFont="1" applyBorder="1" applyAlignment="1">
      <alignment horizontal="center"/>
    </xf>
    <xf numFmtId="0" fontId="0" fillId="0" borderId="3" xfId="3" applyNumberFormat="1" applyFont="1" applyBorder="1" applyAlignment="1">
      <alignment horizontal="center"/>
    </xf>
    <xf numFmtId="0" fontId="2" fillId="0" borderId="14" xfId="0" applyFont="1" applyBorder="1"/>
    <xf numFmtId="43" fontId="2" fillId="0" borderId="14" xfId="0" applyNumberFormat="1" applyFont="1" applyBorder="1"/>
    <xf numFmtId="43" fontId="0" fillId="0" borderId="14" xfId="0" applyNumberFormat="1" applyBorder="1"/>
    <xf numFmtId="9" fontId="0" fillId="0" borderId="8" xfId="3" applyFont="1" applyBorder="1" applyAlignment="1">
      <alignment horizontal="center"/>
    </xf>
    <xf numFmtId="0" fontId="0" fillId="0" borderId="11" xfId="0" applyBorder="1"/>
    <xf numFmtId="9" fontId="0" fillId="0" borderId="0" xfId="3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/>
    <xf numFmtId="0" fontId="0" fillId="0" borderId="14" xfId="0" applyBorder="1"/>
    <xf numFmtId="0" fontId="2" fillId="0" borderId="16" xfId="0" applyFont="1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5" xfId="0" applyBorder="1"/>
    <xf numFmtId="0" fontId="6" fillId="3" borderId="8" xfId="0" applyFont="1" applyFill="1" applyBorder="1"/>
    <xf numFmtId="43" fontId="6" fillId="3" borderId="2" xfId="2" applyFont="1" applyFill="1" applyBorder="1" applyAlignment="1">
      <alignment horizontal="center"/>
    </xf>
    <xf numFmtId="43" fontId="6" fillId="3" borderId="9" xfId="2" applyFont="1" applyFill="1" applyBorder="1" applyAlignment="1">
      <alignment horizontal="center"/>
    </xf>
    <xf numFmtId="14" fontId="6" fillId="3" borderId="1" xfId="2" applyNumberFormat="1" applyFont="1" applyFill="1" applyBorder="1"/>
    <xf numFmtId="43" fontId="6" fillId="3" borderId="1" xfId="2" applyFont="1" applyFill="1" applyBorder="1"/>
    <xf numFmtId="14" fontId="6" fillId="3" borderId="13" xfId="2" applyNumberFormat="1" applyFont="1" applyFill="1" applyBorder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0" xfId="0" applyNumberFormat="1"/>
    <xf numFmtId="0" fontId="0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9" fontId="0" fillId="0" borderId="5" xfId="3" applyFont="1" applyBorder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emak!A1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4419600"/>
          <a:ext cx="762000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895850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419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314325</xdr:colOff>
      <xdr:row>27</xdr:row>
      <xdr:rowOff>0</xdr:rowOff>
    </xdr:from>
    <xdr:to>
      <xdr:col>7</xdr:col>
      <xdr:colOff>9525</xdr:colOff>
      <xdr:row>28</xdr:row>
      <xdr:rowOff>38100</xdr:rowOff>
    </xdr:to>
    <xdr:grpSp>
      <xdr:nvGrpSpPr>
        <xdr:cNvPr id="22" name="Group 21">
          <a:hlinkClick xmlns:r="http://schemas.openxmlformats.org/officeDocument/2006/relationships" r:id="rId2"/>
        </xdr:cNvPr>
        <xdr:cNvGrpSpPr/>
      </xdr:nvGrpSpPr>
      <xdr:grpSpPr>
        <a:xfrm>
          <a:off x="4762500" y="7153275"/>
          <a:ext cx="1514475" cy="228600"/>
          <a:chOff x="4762500" y="6772275"/>
          <a:chExt cx="1514475" cy="228600"/>
        </a:xfrm>
      </xdr:grpSpPr>
      <xdr:sp macro="" textlink="">
        <xdr:nvSpPr>
          <xdr:cNvPr id="20" name="Rectangle 19">
            <a:hlinkClick xmlns:r="http://schemas.openxmlformats.org/officeDocument/2006/relationships" r:id="rId2"/>
          </xdr:cNvPr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1" name="Rectangle 20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27</xdr:row>
      <xdr:rowOff>19050</xdr:rowOff>
    </xdr:from>
    <xdr:to>
      <xdr:col>6</xdr:col>
      <xdr:colOff>600075</xdr:colOff>
      <xdr:row>28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43450" y="7210425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285750</xdr:colOff>
      <xdr:row>27</xdr:row>
      <xdr:rowOff>9525</xdr:rowOff>
    </xdr:from>
    <xdr:to>
      <xdr:col>6</xdr:col>
      <xdr:colOff>590550</xdr:colOff>
      <xdr:row>28</xdr:row>
      <xdr:rowOff>47625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33925" y="720090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22</xdr:row>
      <xdr:rowOff>57150</xdr:rowOff>
    </xdr:from>
    <xdr:to>
      <xdr:col>6</xdr:col>
      <xdr:colOff>533401</xdr:colOff>
      <xdr:row>22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24</xdr:row>
      <xdr:rowOff>0</xdr:rowOff>
    </xdr:from>
    <xdr:to>
      <xdr:col>6</xdr:col>
      <xdr:colOff>495300</xdr:colOff>
      <xdr:row>25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19</xdr:row>
      <xdr:rowOff>57150</xdr:rowOff>
    </xdr:from>
    <xdr:to>
      <xdr:col>6</xdr:col>
      <xdr:colOff>571500</xdr:colOff>
      <xdr:row>19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10</xdr:row>
      <xdr:rowOff>33337</xdr:rowOff>
    </xdr:from>
    <xdr:to>
      <xdr:col>4</xdr:col>
      <xdr:colOff>371475</xdr:colOff>
      <xdr:row>10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33337</xdr:rowOff>
    </xdr:from>
    <xdr:to>
      <xdr:col>5</xdr:col>
      <xdr:colOff>352425</xdr:colOff>
      <xdr:row>10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33337</xdr:rowOff>
    </xdr:from>
    <xdr:to>
      <xdr:col>6</xdr:col>
      <xdr:colOff>381000</xdr:colOff>
      <xdr:row>10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33337</xdr:rowOff>
    </xdr:from>
    <xdr:to>
      <xdr:col>4</xdr:col>
      <xdr:colOff>371475</xdr:colOff>
      <xdr:row>14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33337</xdr:rowOff>
    </xdr:from>
    <xdr:to>
      <xdr:col>5</xdr:col>
      <xdr:colOff>352425</xdr:colOff>
      <xdr:row>14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33337</xdr:rowOff>
    </xdr:from>
    <xdr:to>
      <xdr:col>6</xdr:col>
      <xdr:colOff>381000</xdr:colOff>
      <xdr:row>14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285750</xdr:colOff>
      <xdr:row>28</xdr:row>
      <xdr:rowOff>19050</xdr:rowOff>
    </xdr:from>
    <xdr:to>
      <xdr:col>6</xdr:col>
      <xdr:colOff>590550</xdr:colOff>
      <xdr:row>29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33925" y="7400925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862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304800</xdr:colOff>
      <xdr:row>27</xdr:row>
      <xdr:rowOff>9525</xdr:rowOff>
    </xdr:from>
    <xdr:to>
      <xdr:col>7</xdr:col>
      <xdr:colOff>0</xdr:colOff>
      <xdr:row>28</xdr:row>
      <xdr:rowOff>47625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52975" y="716280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24</xdr:row>
      <xdr:rowOff>57150</xdr:rowOff>
    </xdr:from>
    <xdr:to>
      <xdr:col>6</xdr:col>
      <xdr:colOff>533401</xdr:colOff>
      <xdr:row>24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26</xdr:row>
      <xdr:rowOff>0</xdr:rowOff>
    </xdr:from>
    <xdr:to>
      <xdr:col>6</xdr:col>
      <xdr:colOff>495300</xdr:colOff>
      <xdr:row>27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21</xdr:row>
      <xdr:rowOff>57150</xdr:rowOff>
    </xdr:from>
    <xdr:to>
      <xdr:col>6</xdr:col>
      <xdr:colOff>571500</xdr:colOff>
      <xdr:row>21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12</xdr:row>
      <xdr:rowOff>33337</xdr:rowOff>
    </xdr:from>
    <xdr:to>
      <xdr:col>4</xdr:col>
      <xdr:colOff>371475</xdr:colOff>
      <xdr:row>12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33337</xdr:rowOff>
    </xdr:from>
    <xdr:to>
      <xdr:col>5</xdr:col>
      <xdr:colOff>352425</xdr:colOff>
      <xdr:row>12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33337</xdr:rowOff>
    </xdr:from>
    <xdr:to>
      <xdr:col>6</xdr:col>
      <xdr:colOff>381000</xdr:colOff>
      <xdr:row>12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42862</xdr:rowOff>
    </xdr:from>
    <xdr:to>
      <xdr:col>4</xdr:col>
      <xdr:colOff>371475</xdr:colOff>
      <xdr:row>14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42862</xdr:rowOff>
    </xdr:from>
    <xdr:to>
      <xdr:col>5</xdr:col>
      <xdr:colOff>352425</xdr:colOff>
      <xdr:row>14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42862</xdr:rowOff>
    </xdr:from>
    <xdr:to>
      <xdr:col>6</xdr:col>
      <xdr:colOff>381000</xdr:colOff>
      <xdr:row>14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15</xdr:row>
      <xdr:rowOff>42862</xdr:rowOff>
    </xdr:from>
    <xdr:to>
      <xdr:col>4</xdr:col>
      <xdr:colOff>371475</xdr:colOff>
      <xdr:row>15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15</xdr:row>
      <xdr:rowOff>42862</xdr:rowOff>
    </xdr:from>
    <xdr:to>
      <xdr:col>5</xdr:col>
      <xdr:colOff>352425</xdr:colOff>
      <xdr:row>15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15</xdr:row>
      <xdr:rowOff>42862</xdr:rowOff>
    </xdr:from>
    <xdr:to>
      <xdr:col>6</xdr:col>
      <xdr:colOff>381000</xdr:colOff>
      <xdr:row>15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16</xdr:row>
      <xdr:rowOff>33337</xdr:rowOff>
    </xdr:from>
    <xdr:to>
      <xdr:col>4</xdr:col>
      <xdr:colOff>371475</xdr:colOff>
      <xdr:row>16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16</xdr:row>
      <xdr:rowOff>33337</xdr:rowOff>
    </xdr:from>
    <xdr:to>
      <xdr:col>5</xdr:col>
      <xdr:colOff>352425</xdr:colOff>
      <xdr:row>16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16</xdr:row>
      <xdr:rowOff>33337</xdr:rowOff>
    </xdr:from>
    <xdr:to>
      <xdr:col>6</xdr:col>
      <xdr:colOff>381000</xdr:colOff>
      <xdr:row>16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285750</xdr:colOff>
      <xdr:row>30</xdr:row>
      <xdr:rowOff>19050</xdr:rowOff>
    </xdr:from>
    <xdr:to>
      <xdr:col>6</xdr:col>
      <xdr:colOff>590550</xdr:colOff>
      <xdr:row>31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14875" y="7781925"/>
          <a:ext cx="1524000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23</xdr:row>
      <xdr:rowOff>57150</xdr:rowOff>
    </xdr:from>
    <xdr:to>
      <xdr:col>6</xdr:col>
      <xdr:colOff>533401</xdr:colOff>
      <xdr:row>23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25</xdr:row>
      <xdr:rowOff>0</xdr:rowOff>
    </xdr:from>
    <xdr:to>
      <xdr:col>6</xdr:col>
      <xdr:colOff>495300</xdr:colOff>
      <xdr:row>26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20</xdr:row>
      <xdr:rowOff>57150</xdr:rowOff>
    </xdr:from>
    <xdr:to>
      <xdr:col>6</xdr:col>
      <xdr:colOff>571500</xdr:colOff>
      <xdr:row>20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11</xdr:row>
      <xdr:rowOff>33337</xdr:rowOff>
    </xdr:from>
    <xdr:to>
      <xdr:col>4</xdr:col>
      <xdr:colOff>371475</xdr:colOff>
      <xdr:row>11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33337</xdr:rowOff>
    </xdr:from>
    <xdr:to>
      <xdr:col>5</xdr:col>
      <xdr:colOff>352425</xdr:colOff>
      <xdr:row>11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33337</xdr:rowOff>
    </xdr:from>
    <xdr:to>
      <xdr:col>6</xdr:col>
      <xdr:colOff>381000</xdr:colOff>
      <xdr:row>11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42862</xdr:rowOff>
    </xdr:from>
    <xdr:to>
      <xdr:col>4</xdr:col>
      <xdr:colOff>371475</xdr:colOff>
      <xdr:row>14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42862</xdr:rowOff>
    </xdr:from>
    <xdr:to>
      <xdr:col>5</xdr:col>
      <xdr:colOff>352425</xdr:colOff>
      <xdr:row>14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42862</xdr:rowOff>
    </xdr:from>
    <xdr:to>
      <xdr:col>6</xdr:col>
      <xdr:colOff>381000</xdr:colOff>
      <xdr:row>14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15</xdr:row>
      <xdr:rowOff>33337</xdr:rowOff>
    </xdr:from>
    <xdr:to>
      <xdr:col>4</xdr:col>
      <xdr:colOff>371475</xdr:colOff>
      <xdr:row>15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15</xdr:row>
      <xdr:rowOff>33337</xdr:rowOff>
    </xdr:from>
    <xdr:to>
      <xdr:col>5</xdr:col>
      <xdr:colOff>352425</xdr:colOff>
      <xdr:row>15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15</xdr:row>
      <xdr:rowOff>33337</xdr:rowOff>
    </xdr:from>
    <xdr:to>
      <xdr:col>6</xdr:col>
      <xdr:colOff>381000</xdr:colOff>
      <xdr:row>15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29</xdr:row>
      <xdr:rowOff>19050</xdr:rowOff>
    </xdr:from>
    <xdr:to>
      <xdr:col>6</xdr:col>
      <xdr:colOff>600075</xdr:colOff>
      <xdr:row>30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43450" y="7591425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23</xdr:row>
      <xdr:rowOff>57150</xdr:rowOff>
    </xdr:from>
    <xdr:to>
      <xdr:col>6</xdr:col>
      <xdr:colOff>533401</xdr:colOff>
      <xdr:row>23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25</xdr:row>
      <xdr:rowOff>0</xdr:rowOff>
    </xdr:from>
    <xdr:to>
      <xdr:col>6</xdr:col>
      <xdr:colOff>495300</xdr:colOff>
      <xdr:row>26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20</xdr:row>
      <xdr:rowOff>57150</xdr:rowOff>
    </xdr:from>
    <xdr:to>
      <xdr:col>6</xdr:col>
      <xdr:colOff>571500</xdr:colOff>
      <xdr:row>20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11</xdr:row>
      <xdr:rowOff>33337</xdr:rowOff>
    </xdr:from>
    <xdr:to>
      <xdr:col>4</xdr:col>
      <xdr:colOff>371475</xdr:colOff>
      <xdr:row>11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33337</xdr:rowOff>
    </xdr:from>
    <xdr:to>
      <xdr:col>5</xdr:col>
      <xdr:colOff>352425</xdr:colOff>
      <xdr:row>11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33337</xdr:rowOff>
    </xdr:from>
    <xdr:to>
      <xdr:col>6</xdr:col>
      <xdr:colOff>381000</xdr:colOff>
      <xdr:row>11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42862</xdr:rowOff>
    </xdr:from>
    <xdr:to>
      <xdr:col>4</xdr:col>
      <xdr:colOff>371475</xdr:colOff>
      <xdr:row>14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42862</xdr:rowOff>
    </xdr:from>
    <xdr:to>
      <xdr:col>5</xdr:col>
      <xdr:colOff>352425</xdr:colOff>
      <xdr:row>14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42862</xdr:rowOff>
    </xdr:from>
    <xdr:to>
      <xdr:col>6</xdr:col>
      <xdr:colOff>381000</xdr:colOff>
      <xdr:row>14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15</xdr:row>
      <xdr:rowOff>33337</xdr:rowOff>
    </xdr:from>
    <xdr:to>
      <xdr:col>4</xdr:col>
      <xdr:colOff>371475</xdr:colOff>
      <xdr:row>15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15</xdr:row>
      <xdr:rowOff>33337</xdr:rowOff>
    </xdr:from>
    <xdr:to>
      <xdr:col>5</xdr:col>
      <xdr:colOff>352425</xdr:colOff>
      <xdr:row>15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15</xdr:row>
      <xdr:rowOff>33337</xdr:rowOff>
    </xdr:from>
    <xdr:to>
      <xdr:col>6</xdr:col>
      <xdr:colOff>381000</xdr:colOff>
      <xdr:row>15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29</xdr:row>
      <xdr:rowOff>19050</xdr:rowOff>
    </xdr:from>
    <xdr:to>
      <xdr:col>6</xdr:col>
      <xdr:colOff>600075</xdr:colOff>
      <xdr:row>30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43450" y="782955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304800</xdr:colOff>
      <xdr:row>27</xdr:row>
      <xdr:rowOff>9525</xdr:rowOff>
    </xdr:from>
    <xdr:to>
      <xdr:col>7</xdr:col>
      <xdr:colOff>0</xdr:colOff>
      <xdr:row>28</xdr:row>
      <xdr:rowOff>47625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52975" y="720090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23</xdr:row>
      <xdr:rowOff>57150</xdr:rowOff>
    </xdr:from>
    <xdr:to>
      <xdr:col>6</xdr:col>
      <xdr:colOff>533401</xdr:colOff>
      <xdr:row>23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25</xdr:row>
      <xdr:rowOff>0</xdr:rowOff>
    </xdr:from>
    <xdr:to>
      <xdr:col>6</xdr:col>
      <xdr:colOff>495300</xdr:colOff>
      <xdr:row>26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20</xdr:row>
      <xdr:rowOff>57150</xdr:rowOff>
    </xdr:from>
    <xdr:to>
      <xdr:col>6</xdr:col>
      <xdr:colOff>571500</xdr:colOff>
      <xdr:row>20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11</xdr:row>
      <xdr:rowOff>33337</xdr:rowOff>
    </xdr:from>
    <xdr:to>
      <xdr:col>4</xdr:col>
      <xdr:colOff>371475</xdr:colOff>
      <xdr:row>11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33337</xdr:rowOff>
    </xdr:from>
    <xdr:to>
      <xdr:col>5</xdr:col>
      <xdr:colOff>352425</xdr:colOff>
      <xdr:row>11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33337</xdr:rowOff>
    </xdr:from>
    <xdr:to>
      <xdr:col>6</xdr:col>
      <xdr:colOff>381000</xdr:colOff>
      <xdr:row>11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42862</xdr:rowOff>
    </xdr:from>
    <xdr:to>
      <xdr:col>4</xdr:col>
      <xdr:colOff>371475</xdr:colOff>
      <xdr:row>14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42862</xdr:rowOff>
    </xdr:from>
    <xdr:to>
      <xdr:col>5</xdr:col>
      <xdr:colOff>352425</xdr:colOff>
      <xdr:row>14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42862</xdr:rowOff>
    </xdr:from>
    <xdr:to>
      <xdr:col>6</xdr:col>
      <xdr:colOff>381000</xdr:colOff>
      <xdr:row>14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15</xdr:row>
      <xdr:rowOff>33337</xdr:rowOff>
    </xdr:from>
    <xdr:to>
      <xdr:col>4</xdr:col>
      <xdr:colOff>371475</xdr:colOff>
      <xdr:row>15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15</xdr:row>
      <xdr:rowOff>33337</xdr:rowOff>
    </xdr:from>
    <xdr:to>
      <xdr:col>5</xdr:col>
      <xdr:colOff>352425</xdr:colOff>
      <xdr:row>15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15</xdr:row>
      <xdr:rowOff>33337</xdr:rowOff>
    </xdr:from>
    <xdr:to>
      <xdr:col>6</xdr:col>
      <xdr:colOff>381000</xdr:colOff>
      <xdr:row>15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29</xdr:row>
      <xdr:rowOff>19050</xdr:rowOff>
    </xdr:from>
    <xdr:to>
      <xdr:col>6</xdr:col>
      <xdr:colOff>600075</xdr:colOff>
      <xdr:row>30</xdr:row>
      <xdr:rowOff>57150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43450" y="7591425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21</xdr:row>
      <xdr:rowOff>57150</xdr:rowOff>
    </xdr:from>
    <xdr:to>
      <xdr:col>6</xdr:col>
      <xdr:colOff>533401</xdr:colOff>
      <xdr:row>21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23</xdr:row>
      <xdr:rowOff>0</xdr:rowOff>
    </xdr:from>
    <xdr:to>
      <xdr:col>6</xdr:col>
      <xdr:colOff>495300</xdr:colOff>
      <xdr:row>24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18</xdr:row>
      <xdr:rowOff>57150</xdr:rowOff>
    </xdr:from>
    <xdr:to>
      <xdr:col>6</xdr:col>
      <xdr:colOff>571500</xdr:colOff>
      <xdr:row>18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9</xdr:row>
      <xdr:rowOff>33337</xdr:rowOff>
    </xdr:from>
    <xdr:to>
      <xdr:col>4</xdr:col>
      <xdr:colOff>371475</xdr:colOff>
      <xdr:row>9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9</xdr:row>
      <xdr:rowOff>33337</xdr:rowOff>
    </xdr:from>
    <xdr:to>
      <xdr:col>5</xdr:col>
      <xdr:colOff>352425</xdr:colOff>
      <xdr:row>9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9</xdr:row>
      <xdr:rowOff>33337</xdr:rowOff>
    </xdr:from>
    <xdr:to>
      <xdr:col>6</xdr:col>
      <xdr:colOff>381000</xdr:colOff>
      <xdr:row>9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10</xdr:row>
      <xdr:rowOff>42862</xdr:rowOff>
    </xdr:from>
    <xdr:to>
      <xdr:col>4</xdr:col>
      <xdr:colOff>371475</xdr:colOff>
      <xdr:row>10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42862</xdr:rowOff>
    </xdr:from>
    <xdr:to>
      <xdr:col>5</xdr:col>
      <xdr:colOff>352425</xdr:colOff>
      <xdr:row>10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42862</xdr:rowOff>
    </xdr:from>
    <xdr:to>
      <xdr:col>6</xdr:col>
      <xdr:colOff>381000</xdr:colOff>
      <xdr:row>10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33337</xdr:rowOff>
    </xdr:from>
    <xdr:to>
      <xdr:col>4</xdr:col>
      <xdr:colOff>371475</xdr:colOff>
      <xdr:row>13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33337</xdr:rowOff>
    </xdr:from>
    <xdr:to>
      <xdr:col>5</xdr:col>
      <xdr:colOff>352425</xdr:colOff>
      <xdr:row>13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33337</xdr:rowOff>
    </xdr:from>
    <xdr:to>
      <xdr:col>6</xdr:col>
      <xdr:colOff>381000</xdr:colOff>
      <xdr:row>13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27</xdr:row>
      <xdr:rowOff>9525</xdr:rowOff>
    </xdr:from>
    <xdr:to>
      <xdr:col>6</xdr:col>
      <xdr:colOff>600075</xdr:colOff>
      <xdr:row>28</xdr:row>
      <xdr:rowOff>47625</xdr:rowOff>
    </xdr:to>
    <xdr:grpSp>
      <xdr:nvGrpSpPr>
        <xdr:cNvPr id="26" name="Group 25">
          <a:hlinkClick xmlns:r="http://schemas.openxmlformats.org/officeDocument/2006/relationships" r:id="rId2"/>
        </xdr:cNvPr>
        <xdr:cNvGrpSpPr/>
      </xdr:nvGrpSpPr>
      <xdr:grpSpPr>
        <a:xfrm>
          <a:off x="4743450" y="7200900"/>
          <a:ext cx="1514475" cy="228600"/>
          <a:chOff x="4762500" y="6772275"/>
          <a:chExt cx="1514475" cy="228600"/>
        </a:xfrm>
      </xdr:grpSpPr>
      <xdr:sp macro="" textlink="">
        <xdr:nvSpPr>
          <xdr:cNvPr id="27" name="Rectangle 26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8" name="Rectangle 27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24</xdr:row>
      <xdr:rowOff>57150</xdr:rowOff>
    </xdr:from>
    <xdr:to>
      <xdr:col>6</xdr:col>
      <xdr:colOff>533401</xdr:colOff>
      <xdr:row>24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26</xdr:row>
      <xdr:rowOff>0</xdr:rowOff>
    </xdr:from>
    <xdr:to>
      <xdr:col>6</xdr:col>
      <xdr:colOff>495300</xdr:colOff>
      <xdr:row>27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21</xdr:row>
      <xdr:rowOff>38100</xdr:rowOff>
    </xdr:from>
    <xdr:to>
      <xdr:col>6</xdr:col>
      <xdr:colOff>581025</xdr:colOff>
      <xdr:row>21</xdr:row>
      <xdr:rowOff>295275</xdr:rowOff>
    </xdr:to>
    <xdr:sp macro="" textlink="">
      <xdr:nvSpPr>
        <xdr:cNvPr id="4" name="Rectangle 3"/>
        <xdr:cNvSpPr/>
      </xdr:nvSpPr>
      <xdr:spPr>
        <a:xfrm>
          <a:off x="5276850" y="4019550"/>
          <a:ext cx="962025" cy="257175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 baseline="0"/>
            <a:t>Bank Laporan</a:t>
          </a:r>
          <a:endParaRPr lang="en-MY" sz="1000"/>
        </a:p>
      </xdr:txBody>
    </xdr:sp>
    <xdr:clientData/>
  </xdr:twoCellAnchor>
  <xdr:twoCellAnchor>
    <xdr:from>
      <xdr:col>4</xdr:col>
      <xdr:colOff>247650</xdr:colOff>
      <xdr:row>12</xdr:row>
      <xdr:rowOff>33337</xdr:rowOff>
    </xdr:from>
    <xdr:to>
      <xdr:col>4</xdr:col>
      <xdr:colOff>371475</xdr:colOff>
      <xdr:row>12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33337</xdr:rowOff>
    </xdr:from>
    <xdr:to>
      <xdr:col>5</xdr:col>
      <xdr:colOff>352425</xdr:colOff>
      <xdr:row>12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33337</xdr:rowOff>
    </xdr:from>
    <xdr:to>
      <xdr:col>6</xdr:col>
      <xdr:colOff>381000</xdr:colOff>
      <xdr:row>12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42862</xdr:rowOff>
    </xdr:from>
    <xdr:to>
      <xdr:col>4</xdr:col>
      <xdr:colOff>371475</xdr:colOff>
      <xdr:row>14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42862</xdr:rowOff>
    </xdr:from>
    <xdr:to>
      <xdr:col>5</xdr:col>
      <xdr:colOff>352425</xdr:colOff>
      <xdr:row>14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42862</xdr:rowOff>
    </xdr:from>
    <xdr:to>
      <xdr:col>6</xdr:col>
      <xdr:colOff>381000</xdr:colOff>
      <xdr:row>14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15</xdr:row>
      <xdr:rowOff>42862</xdr:rowOff>
    </xdr:from>
    <xdr:to>
      <xdr:col>4</xdr:col>
      <xdr:colOff>371475</xdr:colOff>
      <xdr:row>15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15</xdr:row>
      <xdr:rowOff>42862</xdr:rowOff>
    </xdr:from>
    <xdr:to>
      <xdr:col>5</xdr:col>
      <xdr:colOff>352425</xdr:colOff>
      <xdr:row>15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15</xdr:row>
      <xdr:rowOff>42862</xdr:rowOff>
    </xdr:from>
    <xdr:to>
      <xdr:col>6</xdr:col>
      <xdr:colOff>381000</xdr:colOff>
      <xdr:row>15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16</xdr:row>
      <xdr:rowOff>33337</xdr:rowOff>
    </xdr:from>
    <xdr:to>
      <xdr:col>4</xdr:col>
      <xdr:colOff>371475</xdr:colOff>
      <xdr:row>16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16</xdr:row>
      <xdr:rowOff>33337</xdr:rowOff>
    </xdr:from>
    <xdr:to>
      <xdr:col>5</xdr:col>
      <xdr:colOff>352425</xdr:colOff>
      <xdr:row>16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16</xdr:row>
      <xdr:rowOff>33337</xdr:rowOff>
    </xdr:from>
    <xdr:to>
      <xdr:col>6</xdr:col>
      <xdr:colOff>381000</xdr:colOff>
      <xdr:row>16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285750</xdr:colOff>
      <xdr:row>30</xdr:row>
      <xdr:rowOff>9525</xdr:rowOff>
    </xdr:from>
    <xdr:to>
      <xdr:col>6</xdr:col>
      <xdr:colOff>590550</xdr:colOff>
      <xdr:row>31</xdr:row>
      <xdr:rowOff>47625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33925" y="777240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22</xdr:row>
      <xdr:rowOff>57150</xdr:rowOff>
    </xdr:from>
    <xdr:to>
      <xdr:col>6</xdr:col>
      <xdr:colOff>533401</xdr:colOff>
      <xdr:row>22</xdr:row>
      <xdr:rowOff>285750</xdr:rowOff>
    </xdr:to>
    <xdr:sp macro="" textlink="">
      <xdr:nvSpPr>
        <xdr:cNvPr id="2" name="Rectangle 1"/>
        <xdr:cNvSpPr/>
      </xdr:nvSpPr>
      <xdr:spPr>
        <a:xfrm>
          <a:off x="5438776" y="5534025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 editAs="oneCell">
    <xdr:from>
      <xdr:col>6</xdr:col>
      <xdr:colOff>66675</xdr:colOff>
      <xdr:row>24</xdr:row>
      <xdr:rowOff>0</xdr:rowOff>
    </xdr:from>
    <xdr:to>
      <xdr:col>6</xdr:col>
      <xdr:colOff>495300</xdr:colOff>
      <xdr:row>25</xdr:row>
      <xdr:rowOff>17859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010275"/>
          <a:ext cx="428625" cy="208359"/>
        </a:xfrm>
        <a:prstGeom prst="rect">
          <a:avLst/>
        </a:prstGeom>
      </xdr:spPr>
    </xdr:pic>
    <xdr:clientData/>
  </xdr:twoCellAnchor>
  <xdr:twoCellAnchor>
    <xdr:from>
      <xdr:col>5</xdr:col>
      <xdr:colOff>419100</xdr:colOff>
      <xdr:row>19</xdr:row>
      <xdr:rowOff>57150</xdr:rowOff>
    </xdr:from>
    <xdr:to>
      <xdr:col>6</xdr:col>
      <xdr:colOff>571500</xdr:colOff>
      <xdr:row>19</xdr:row>
      <xdr:rowOff>285750</xdr:rowOff>
    </xdr:to>
    <xdr:sp macro="" textlink="">
      <xdr:nvSpPr>
        <xdr:cNvPr id="4" name="Rectangle 3"/>
        <xdr:cNvSpPr/>
      </xdr:nvSpPr>
      <xdr:spPr>
        <a:xfrm>
          <a:off x="5476875" y="4038600"/>
          <a:ext cx="752475" cy="228600"/>
        </a:xfrm>
        <a:prstGeom prst="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000"/>
            <a:t>+ Tambah</a:t>
          </a:r>
        </a:p>
      </xdr:txBody>
    </xdr:sp>
    <xdr:clientData/>
  </xdr:twoCellAnchor>
  <xdr:twoCellAnchor>
    <xdr:from>
      <xdr:col>4</xdr:col>
      <xdr:colOff>247650</xdr:colOff>
      <xdr:row>10</xdr:row>
      <xdr:rowOff>33337</xdr:rowOff>
    </xdr:from>
    <xdr:to>
      <xdr:col>4</xdr:col>
      <xdr:colOff>371475</xdr:colOff>
      <xdr:row>10</xdr:row>
      <xdr:rowOff>147637</xdr:rowOff>
    </xdr:to>
    <xdr:sp macro="" textlink="">
      <xdr:nvSpPr>
        <xdr:cNvPr id="5" name="Oval 4"/>
        <xdr:cNvSpPr/>
      </xdr:nvSpPr>
      <xdr:spPr>
        <a:xfrm>
          <a:off x="4695825" y="1719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10</xdr:row>
      <xdr:rowOff>33337</xdr:rowOff>
    </xdr:from>
    <xdr:to>
      <xdr:col>5</xdr:col>
      <xdr:colOff>352425</xdr:colOff>
      <xdr:row>10</xdr:row>
      <xdr:rowOff>147637</xdr:rowOff>
    </xdr:to>
    <xdr:sp macro="" textlink="">
      <xdr:nvSpPr>
        <xdr:cNvPr id="6" name="Oval 5"/>
        <xdr:cNvSpPr/>
      </xdr:nvSpPr>
      <xdr:spPr>
        <a:xfrm>
          <a:off x="528637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10</xdr:row>
      <xdr:rowOff>33337</xdr:rowOff>
    </xdr:from>
    <xdr:to>
      <xdr:col>6</xdr:col>
      <xdr:colOff>381000</xdr:colOff>
      <xdr:row>10</xdr:row>
      <xdr:rowOff>147637</xdr:rowOff>
    </xdr:to>
    <xdr:sp macro="" textlink="">
      <xdr:nvSpPr>
        <xdr:cNvPr id="7" name="Oval 6"/>
        <xdr:cNvSpPr/>
      </xdr:nvSpPr>
      <xdr:spPr>
        <a:xfrm>
          <a:off x="5915025" y="1719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11</xdr:row>
      <xdr:rowOff>42862</xdr:rowOff>
    </xdr:from>
    <xdr:to>
      <xdr:col>4</xdr:col>
      <xdr:colOff>371475</xdr:colOff>
      <xdr:row>11</xdr:row>
      <xdr:rowOff>157162</xdr:rowOff>
    </xdr:to>
    <xdr:sp macro="" textlink="">
      <xdr:nvSpPr>
        <xdr:cNvPr id="8" name="Oval 7"/>
        <xdr:cNvSpPr/>
      </xdr:nvSpPr>
      <xdr:spPr>
        <a:xfrm>
          <a:off x="4695825" y="1919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11</xdr:row>
      <xdr:rowOff>42862</xdr:rowOff>
    </xdr:from>
    <xdr:to>
      <xdr:col>5</xdr:col>
      <xdr:colOff>352425</xdr:colOff>
      <xdr:row>11</xdr:row>
      <xdr:rowOff>157162</xdr:rowOff>
    </xdr:to>
    <xdr:sp macro="" textlink="">
      <xdr:nvSpPr>
        <xdr:cNvPr id="9" name="Oval 8"/>
        <xdr:cNvSpPr/>
      </xdr:nvSpPr>
      <xdr:spPr>
        <a:xfrm>
          <a:off x="528637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11</xdr:row>
      <xdr:rowOff>42862</xdr:rowOff>
    </xdr:from>
    <xdr:to>
      <xdr:col>6</xdr:col>
      <xdr:colOff>381000</xdr:colOff>
      <xdr:row>11</xdr:row>
      <xdr:rowOff>157162</xdr:rowOff>
    </xdr:to>
    <xdr:sp macro="" textlink="">
      <xdr:nvSpPr>
        <xdr:cNvPr id="10" name="Oval 9"/>
        <xdr:cNvSpPr/>
      </xdr:nvSpPr>
      <xdr:spPr>
        <a:xfrm>
          <a:off x="5915025" y="1919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12</xdr:row>
      <xdr:rowOff>42862</xdr:rowOff>
    </xdr:from>
    <xdr:to>
      <xdr:col>4</xdr:col>
      <xdr:colOff>371475</xdr:colOff>
      <xdr:row>12</xdr:row>
      <xdr:rowOff>157162</xdr:rowOff>
    </xdr:to>
    <xdr:sp macro="" textlink="">
      <xdr:nvSpPr>
        <xdr:cNvPr id="11" name="Oval 10"/>
        <xdr:cNvSpPr/>
      </xdr:nvSpPr>
      <xdr:spPr>
        <a:xfrm>
          <a:off x="4695825" y="21097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12</xdr:row>
      <xdr:rowOff>42862</xdr:rowOff>
    </xdr:from>
    <xdr:to>
      <xdr:col>5</xdr:col>
      <xdr:colOff>352425</xdr:colOff>
      <xdr:row>12</xdr:row>
      <xdr:rowOff>157162</xdr:rowOff>
    </xdr:to>
    <xdr:sp macro="" textlink="">
      <xdr:nvSpPr>
        <xdr:cNvPr id="12" name="Oval 11"/>
        <xdr:cNvSpPr/>
      </xdr:nvSpPr>
      <xdr:spPr>
        <a:xfrm>
          <a:off x="528637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12</xdr:row>
      <xdr:rowOff>42862</xdr:rowOff>
    </xdr:from>
    <xdr:to>
      <xdr:col>6</xdr:col>
      <xdr:colOff>381000</xdr:colOff>
      <xdr:row>12</xdr:row>
      <xdr:rowOff>157162</xdr:rowOff>
    </xdr:to>
    <xdr:sp macro="" textlink="">
      <xdr:nvSpPr>
        <xdr:cNvPr id="13" name="Oval 12"/>
        <xdr:cNvSpPr/>
      </xdr:nvSpPr>
      <xdr:spPr>
        <a:xfrm>
          <a:off x="5915025" y="21097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13</xdr:row>
      <xdr:rowOff>42862</xdr:rowOff>
    </xdr:from>
    <xdr:to>
      <xdr:col>4</xdr:col>
      <xdr:colOff>371475</xdr:colOff>
      <xdr:row>13</xdr:row>
      <xdr:rowOff>157162</xdr:rowOff>
    </xdr:to>
    <xdr:sp macro="" textlink="">
      <xdr:nvSpPr>
        <xdr:cNvPr id="14" name="Oval 13"/>
        <xdr:cNvSpPr/>
      </xdr:nvSpPr>
      <xdr:spPr>
        <a:xfrm>
          <a:off x="4695825" y="2300287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13</xdr:row>
      <xdr:rowOff>42862</xdr:rowOff>
    </xdr:from>
    <xdr:to>
      <xdr:col>5</xdr:col>
      <xdr:colOff>352425</xdr:colOff>
      <xdr:row>13</xdr:row>
      <xdr:rowOff>157162</xdr:rowOff>
    </xdr:to>
    <xdr:sp macro="" textlink="">
      <xdr:nvSpPr>
        <xdr:cNvPr id="15" name="Oval 14"/>
        <xdr:cNvSpPr/>
      </xdr:nvSpPr>
      <xdr:spPr>
        <a:xfrm>
          <a:off x="528637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13</xdr:row>
      <xdr:rowOff>42862</xdr:rowOff>
    </xdr:from>
    <xdr:to>
      <xdr:col>6</xdr:col>
      <xdr:colOff>381000</xdr:colOff>
      <xdr:row>13</xdr:row>
      <xdr:rowOff>157162</xdr:rowOff>
    </xdr:to>
    <xdr:sp macro="" textlink="">
      <xdr:nvSpPr>
        <xdr:cNvPr id="16" name="Oval 15"/>
        <xdr:cNvSpPr/>
      </xdr:nvSpPr>
      <xdr:spPr>
        <a:xfrm>
          <a:off x="5915025" y="2300287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247650</xdr:colOff>
      <xdr:row>14</xdr:row>
      <xdr:rowOff>33337</xdr:rowOff>
    </xdr:from>
    <xdr:to>
      <xdr:col>4</xdr:col>
      <xdr:colOff>371475</xdr:colOff>
      <xdr:row>14</xdr:row>
      <xdr:rowOff>147637</xdr:rowOff>
    </xdr:to>
    <xdr:sp macro="" textlink="">
      <xdr:nvSpPr>
        <xdr:cNvPr id="17" name="Oval 16"/>
        <xdr:cNvSpPr/>
      </xdr:nvSpPr>
      <xdr:spPr>
        <a:xfrm>
          <a:off x="4695825" y="2481262"/>
          <a:ext cx="123825" cy="1143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228600</xdr:colOff>
      <xdr:row>14</xdr:row>
      <xdr:rowOff>33337</xdr:rowOff>
    </xdr:from>
    <xdr:to>
      <xdr:col>5</xdr:col>
      <xdr:colOff>352425</xdr:colOff>
      <xdr:row>14</xdr:row>
      <xdr:rowOff>147637</xdr:rowOff>
    </xdr:to>
    <xdr:sp macro="" textlink="">
      <xdr:nvSpPr>
        <xdr:cNvPr id="18" name="Oval 17"/>
        <xdr:cNvSpPr/>
      </xdr:nvSpPr>
      <xdr:spPr>
        <a:xfrm>
          <a:off x="528637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257175</xdr:colOff>
      <xdr:row>14</xdr:row>
      <xdr:rowOff>33337</xdr:rowOff>
    </xdr:from>
    <xdr:to>
      <xdr:col>6</xdr:col>
      <xdr:colOff>381000</xdr:colOff>
      <xdr:row>14</xdr:row>
      <xdr:rowOff>147637</xdr:rowOff>
    </xdr:to>
    <xdr:sp macro="" textlink="">
      <xdr:nvSpPr>
        <xdr:cNvPr id="19" name="Oval 18"/>
        <xdr:cNvSpPr/>
      </xdr:nvSpPr>
      <xdr:spPr>
        <a:xfrm>
          <a:off x="5915025" y="2481262"/>
          <a:ext cx="123825" cy="1143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295275</xdr:colOff>
      <xdr:row>28</xdr:row>
      <xdr:rowOff>9525</xdr:rowOff>
    </xdr:from>
    <xdr:to>
      <xdr:col>6</xdr:col>
      <xdr:colOff>600075</xdr:colOff>
      <xdr:row>29</xdr:row>
      <xdr:rowOff>47625</xdr:rowOff>
    </xdr:to>
    <xdr:grpSp>
      <xdr:nvGrpSpPr>
        <xdr:cNvPr id="20" name="Group 19">
          <a:hlinkClick xmlns:r="http://schemas.openxmlformats.org/officeDocument/2006/relationships" r:id="rId2"/>
        </xdr:cNvPr>
        <xdr:cNvGrpSpPr/>
      </xdr:nvGrpSpPr>
      <xdr:grpSpPr>
        <a:xfrm>
          <a:off x="4743450" y="7391400"/>
          <a:ext cx="1514475" cy="228600"/>
          <a:chOff x="4762500" y="6772275"/>
          <a:chExt cx="1514475" cy="228600"/>
        </a:xfrm>
      </xdr:grpSpPr>
      <xdr:sp macro="" textlink="">
        <xdr:nvSpPr>
          <xdr:cNvPr id="21" name="Rectangle 20"/>
          <xdr:cNvSpPr/>
        </xdr:nvSpPr>
        <xdr:spPr>
          <a:xfrm>
            <a:off x="5524500" y="6772275"/>
            <a:ext cx="752475" cy="228600"/>
          </a:xfrm>
          <a:prstGeom prst="rect">
            <a:avLst/>
          </a:prstGeom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Tutup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4762500" y="6772275"/>
            <a:ext cx="752475" cy="228600"/>
          </a:xfrm>
          <a:prstGeom prst="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MY" sz="1000"/>
              <a:t>Simpan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2" name="Table2" displayName="Table2" ref="C4:I35" totalsRowShown="0" headerRowDxfId="8" tableBorder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>
      <calculatedColumnFormula>D5-F5</calculatedColumnFormula>
    </tableColumn>
    <tableColumn id="7" name="Column7" dataDxfId="0" dataCellStyle="Percent">
      <calculatedColumnFormula>H5/F5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K11" sqref="K11"/>
    </sheetView>
  </sheetViews>
  <sheetFormatPr defaultRowHeight="15" x14ac:dyDescent="0.25"/>
  <cols>
    <col min="1" max="1" width="6.140625" style="8" customWidth="1"/>
    <col min="2" max="2" width="87.140625" style="15" customWidth="1"/>
    <col min="3" max="3" width="10.42578125" style="14" customWidth="1"/>
    <col min="4" max="6" width="9.140625" style="15"/>
    <col min="7" max="7" width="9.7109375" style="15" customWidth="1"/>
    <col min="8" max="8" width="9.7109375" style="6" bestFit="1" customWidth="1"/>
    <col min="9" max="9" width="9.85546875" style="6" customWidth="1"/>
    <col min="10" max="16384" width="9.140625" style="6"/>
  </cols>
  <sheetData>
    <row r="1" spans="1:11" ht="18" customHeight="1" x14ac:dyDescent="0.2">
      <c r="A1" s="25" t="s">
        <v>23</v>
      </c>
      <c r="B1" s="26" t="s">
        <v>12</v>
      </c>
      <c r="C1" s="25" t="s">
        <v>11</v>
      </c>
      <c r="D1" s="26" t="s">
        <v>25</v>
      </c>
      <c r="E1" s="26" t="s">
        <v>47</v>
      </c>
      <c r="F1" s="26" t="s">
        <v>39</v>
      </c>
      <c r="G1" s="26" t="s">
        <v>66</v>
      </c>
      <c r="H1" s="26" t="s">
        <v>111</v>
      </c>
      <c r="I1" s="109" t="s">
        <v>226</v>
      </c>
    </row>
    <row r="2" spans="1:11" ht="37.5" customHeight="1" x14ac:dyDescent="0.2">
      <c r="A2" s="8" t="s">
        <v>13</v>
      </c>
      <c r="B2" s="21" t="s">
        <v>0</v>
      </c>
      <c r="C2" s="10" t="s">
        <v>24</v>
      </c>
      <c r="D2" s="11" t="s">
        <v>26</v>
      </c>
      <c r="E2" s="11" t="s">
        <v>26</v>
      </c>
      <c r="F2" s="11" t="s">
        <v>26</v>
      </c>
      <c r="G2" s="11" t="s">
        <v>30</v>
      </c>
      <c r="H2" s="47" t="s">
        <v>115</v>
      </c>
    </row>
    <row r="3" spans="1:11" ht="20.25" customHeight="1" x14ac:dyDescent="0.2">
      <c r="A3" s="8" t="s">
        <v>14</v>
      </c>
      <c r="B3" s="9" t="s">
        <v>1</v>
      </c>
      <c r="C3" s="12"/>
      <c r="D3" s="12"/>
      <c r="E3" s="12"/>
      <c r="F3" s="12"/>
      <c r="G3" s="12"/>
      <c r="H3" s="48"/>
    </row>
    <row r="4" spans="1:11" ht="20.25" customHeight="1" x14ac:dyDescent="0.2">
      <c r="B4" s="24" t="s">
        <v>56</v>
      </c>
      <c r="C4" s="10" t="s">
        <v>27</v>
      </c>
      <c r="D4" s="11" t="s">
        <v>28</v>
      </c>
      <c r="E4" s="11" t="s">
        <v>26</v>
      </c>
      <c r="F4" s="11" t="s">
        <v>26</v>
      </c>
      <c r="G4" s="11"/>
      <c r="H4" s="47" t="s">
        <v>112</v>
      </c>
    </row>
    <row r="5" spans="1:11" ht="30" x14ac:dyDescent="0.2">
      <c r="B5" s="21" t="s">
        <v>55</v>
      </c>
      <c r="C5" s="10" t="s">
        <v>24</v>
      </c>
      <c r="D5" s="11" t="s">
        <v>28</v>
      </c>
      <c r="E5" s="11" t="s">
        <v>26</v>
      </c>
      <c r="F5" s="11" t="s">
        <v>26</v>
      </c>
      <c r="G5" s="11"/>
      <c r="H5" s="47" t="s">
        <v>112</v>
      </c>
    </row>
    <row r="6" spans="1:11" ht="52.5" customHeight="1" x14ac:dyDescent="0.2">
      <c r="B6" s="21" t="s">
        <v>54</v>
      </c>
      <c r="C6" s="10" t="s">
        <v>24</v>
      </c>
      <c r="D6" s="11" t="s">
        <v>26</v>
      </c>
      <c r="E6" s="11" t="s">
        <v>28</v>
      </c>
      <c r="F6" s="11" t="s">
        <v>28</v>
      </c>
      <c r="G6" s="11"/>
      <c r="H6" s="47" t="s">
        <v>115</v>
      </c>
    </row>
    <row r="7" spans="1:11" ht="37.5" customHeight="1" x14ac:dyDescent="0.2">
      <c r="B7" s="21" t="s">
        <v>2</v>
      </c>
      <c r="C7" s="10" t="s">
        <v>27</v>
      </c>
      <c r="D7" s="11" t="s">
        <v>26</v>
      </c>
      <c r="E7" s="11" t="s">
        <v>26</v>
      </c>
      <c r="F7" s="11" t="s">
        <v>26</v>
      </c>
      <c r="G7" s="11"/>
      <c r="H7" s="47" t="s">
        <v>115</v>
      </c>
    </row>
    <row r="8" spans="1:11" ht="37.5" customHeight="1" x14ac:dyDescent="0.2">
      <c r="A8" s="8" t="s">
        <v>15</v>
      </c>
      <c r="B8" s="21" t="s">
        <v>5</v>
      </c>
      <c r="C8" s="10" t="s">
        <v>24</v>
      </c>
      <c r="D8" s="11" t="s">
        <v>26</v>
      </c>
      <c r="E8" s="11" t="s">
        <v>26</v>
      </c>
      <c r="F8" s="11" t="s">
        <v>26</v>
      </c>
      <c r="G8" s="11"/>
      <c r="H8" s="47" t="s">
        <v>113</v>
      </c>
    </row>
    <row r="9" spans="1:11" ht="30" x14ac:dyDescent="0.2">
      <c r="A9" s="8" t="s">
        <v>16</v>
      </c>
      <c r="B9" s="24" t="s">
        <v>3</v>
      </c>
      <c r="C9" s="10" t="s">
        <v>24</v>
      </c>
      <c r="D9" s="11" t="s">
        <v>26</v>
      </c>
      <c r="E9" s="11" t="s">
        <v>26</v>
      </c>
      <c r="F9" s="11" t="s">
        <v>26</v>
      </c>
      <c r="G9" s="11"/>
      <c r="H9" s="47" t="s">
        <v>114</v>
      </c>
    </row>
    <row r="10" spans="1:11" ht="37.5" customHeight="1" x14ac:dyDescent="0.2">
      <c r="A10" s="8" t="s">
        <v>17</v>
      </c>
      <c r="B10" s="21" t="s">
        <v>4</v>
      </c>
      <c r="C10" s="10" t="s">
        <v>24</v>
      </c>
      <c r="D10" s="11" t="s">
        <v>26</v>
      </c>
      <c r="E10" s="11" t="s">
        <v>26</v>
      </c>
      <c r="F10" s="11" t="s">
        <v>26</v>
      </c>
      <c r="G10" s="11"/>
      <c r="H10" s="47" t="s">
        <v>112</v>
      </c>
    </row>
    <row r="11" spans="1:11" ht="37.5" customHeight="1" x14ac:dyDescent="0.2">
      <c r="A11" s="8" t="s">
        <v>18</v>
      </c>
      <c r="B11" s="21" t="s">
        <v>6</v>
      </c>
      <c r="C11" s="10" t="s">
        <v>24</v>
      </c>
      <c r="D11" s="11" t="s">
        <v>28</v>
      </c>
      <c r="E11" s="11" t="s">
        <v>26</v>
      </c>
      <c r="F11" s="11" t="s">
        <v>26</v>
      </c>
      <c r="G11" s="11"/>
      <c r="H11" s="47" t="s">
        <v>115</v>
      </c>
      <c r="K11" s="7"/>
    </row>
    <row r="12" spans="1:11" ht="39" customHeight="1" x14ac:dyDescent="0.2">
      <c r="A12" s="8" t="s">
        <v>19</v>
      </c>
      <c r="B12" s="21" t="s">
        <v>7</v>
      </c>
      <c r="C12" s="10" t="s">
        <v>24</v>
      </c>
      <c r="D12" s="11" t="s">
        <v>26</v>
      </c>
      <c r="E12" s="11" t="s">
        <v>26</v>
      </c>
      <c r="F12" s="11" t="s">
        <v>26</v>
      </c>
      <c r="G12" s="11"/>
      <c r="H12" s="47" t="s">
        <v>115</v>
      </c>
    </row>
    <row r="13" spans="1:11" ht="36" customHeight="1" x14ac:dyDescent="0.2">
      <c r="A13" s="8" t="s">
        <v>20</v>
      </c>
      <c r="B13" s="21" t="s">
        <v>8</v>
      </c>
      <c r="C13" s="10" t="s">
        <v>24</v>
      </c>
      <c r="D13" s="11" t="s">
        <v>26</v>
      </c>
      <c r="E13" s="11" t="s">
        <v>26</v>
      </c>
      <c r="F13" s="11" t="s">
        <v>26</v>
      </c>
      <c r="G13" s="11"/>
      <c r="H13" s="47" t="s">
        <v>112</v>
      </c>
    </row>
    <row r="14" spans="1:11" ht="30" x14ac:dyDescent="0.2">
      <c r="A14" s="8" t="s">
        <v>21</v>
      </c>
      <c r="B14" s="21" t="s">
        <v>9</v>
      </c>
      <c r="C14" s="10" t="s">
        <v>24</v>
      </c>
      <c r="D14" s="11" t="s">
        <v>26</v>
      </c>
      <c r="E14" s="11" t="s">
        <v>26</v>
      </c>
      <c r="F14" s="11" t="s">
        <v>26</v>
      </c>
      <c r="G14" s="11"/>
      <c r="H14" s="47" t="s">
        <v>112</v>
      </c>
    </row>
    <row r="15" spans="1:11" ht="30" x14ac:dyDescent="0.2">
      <c r="A15" s="8" t="s">
        <v>22</v>
      </c>
      <c r="B15" s="21" t="s">
        <v>10</v>
      </c>
      <c r="C15" s="10" t="s">
        <v>24</v>
      </c>
      <c r="D15" s="11" t="s">
        <v>26</v>
      </c>
      <c r="E15" s="11" t="s">
        <v>26</v>
      </c>
      <c r="F15" s="11" t="s">
        <v>26</v>
      </c>
      <c r="G15" s="11"/>
      <c r="H15" s="47" t="s">
        <v>115</v>
      </c>
    </row>
    <row r="16" spans="1:11" x14ac:dyDescent="0.25">
      <c r="B16" s="13"/>
    </row>
  </sheetData>
  <hyperlinks>
    <hyperlink ref="B2" location="i!A1" display="Syarikat yang berdaftar dengan Suruhanjaya Syarikat Malaysia (SSM) dan bertaraf Sdn. Bhd. Syarikat pemegang AP Terbuka sedia ada juga perlu memohon semula sebagai syarikat AP Terbuka"/>
    <hyperlink ref="B4" location="ii.a!A1" display="a. saham-saham syarikat dimiliki 100 peratus oleh Bumiputera"/>
    <hyperlink ref="B5" location="ii.b!A1" display="b. semua Ahli Lembaga Pengarah hendaklah terdiri daripada Bumiputera"/>
    <hyperlink ref="B6" location="ii.c!A1" display="c. jawatan Ketua Pegawai Eksekutif/Pengarah Urusan/Pengurus Besar, Pengurus Cawangan, Pengurus Pemasaran/Jualan dan   jawatan-jawatan penting lain (key posts) hendaklah dipegang oleh Bumiputera"/>
    <hyperlink ref="B7" location="ii.d!A1" display="d. pengurusan kewangan syarikat hendaklah dikuasai oleh Bumiputera. Kuasa menandatangani cek hendaklah juga dipegang oleh Bumiputera"/>
    <hyperlink ref="B8" location="iii!A1" display="Syarikat mempunyai pengalaman dan sedang beroperasi dalam bidang penjualan dan pengedaran kenderaan (kereta, motosikal dan kenderaan perdagangan) minimum 2 tahun;"/>
    <hyperlink ref="B9" location="iv!A1" display="Mempunyai modal berbayar minimum RM1 juta "/>
    <hyperlink ref="B10" location="v!A1" display="Syarikat tidak mempunyai perubahan pemegang saham/Ahli Lembaga Pengarah dalam tempoh tiga tahun sebelum memohon untuk mendapatkan AP   Terbuka "/>
    <hyperlink ref="B11" location="vi!A1" display="Sekiranya syarikat memohon AP Terbuka kereta, pemegang saham/Pengarah/Pengurusan syarikat tidak mempunyai kepentingan dalam syarikat AP Terbuka kereta lain"/>
    <hyperlink ref="B12" location="vii!A1" display="Sekiranya syarikat memohon AP Terbuka motosikal, pemegang saham/Pengarah/Pengurusan syarikat tidak mempunyai kepentingan dalam syarikat AP Terbuka motosikal lain"/>
    <hyperlink ref="B13" location="viii!A1" display="Syarikat mempunyai minimum bilangan pekerja sepenuh masa sedia ada di peringkat pengurusan, pemasaran dan teknikal seramai 5 orang pekerja tempatan"/>
    <hyperlink ref="B14" location="ix!A1" display="Syarikat telah sedia ada memiliki kemudahan ruang pejabat dan bilik pameran yang bersesuaian"/>
    <hyperlink ref="B15" location="x!A1" display="Syarikat mempunyai keupayaan dari segi pengurusan dan kewangan untuk menjalankan perniagaan penjualan kenderaan yang diimport melalui AP Terbuka"/>
  </hyperlinks>
  <pageMargins left="0.7" right="0.7" top="0.75" bottom="0.46" header="0.3" footer="0.3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/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61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22"/>
      <c r="D4" s="22"/>
      <c r="E4" s="22"/>
      <c r="F4" s="22"/>
      <c r="G4" s="22"/>
    </row>
    <row r="5" spans="1:9" ht="18" x14ac:dyDescent="0.25">
      <c r="B5" s="120" t="s">
        <v>100</v>
      </c>
      <c r="C5" s="120"/>
      <c r="D5" s="120"/>
      <c r="E5" s="3"/>
      <c r="F5" s="3"/>
      <c r="I5" s="108" t="s">
        <v>223</v>
      </c>
    </row>
    <row r="6" spans="1:9" x14ac:dyDescent="0.25">
      <c r="B6" s="46" t="s">
        <v>28</v>
      </c>
      <c r="C6" s="45"/>
      <c r="D6" s="45"/>
      <c r="E6" s="3"/>
      <c r="F6" s="3"/>
    </row>
    <row r="7" spans="1:9" x14ac:dyDescent="0.25">
      <c r="B7" s="3"/>
      <c r="C7" s="3"/>
      <c r="D7" s="3"/>
      <c r="E7" s="3"/>
      <c r="F7" s="3"/>
    </row>
    <row r="8" spans="1:9" x14ac:dyDescent="0.25">
      <c r="B8" s="16"/>
      <c r="C8" s="16"/>
      <c r="D8" s="16"/>
      <c r="E8" s="16"/>
      <c r="F8" s="16"/>
      <c r="G8" s="16"/>
    </row>
    <row r="9" spans="1:9" x14ac:dyDescent="0.25">
      <c r="B9" s="39" t="s">
        <v>33</v>
      </c>
      <c r="C9" s="22"/>
      <c r="D9" s="22"/>
      <c r="E9" s="22"/>
      <c r="F9" s="22"/>
      <c r="G9" s="22"/>
    </row>
    <row r="10" spans="1:9" ht="27.75" customHeight="1" x14ac:dyDescent="0.25">
      <c r="B10" s="38" t="s">
        <v>23</v>
      </c>
      <c r="C10" s="121" t="s">
        <v>40</v>
      </c>
      <c r="D10" s="121"/>
      <c r="E10" s="1" t="s">
        <v>35</v>
      </c>
      <c r="F10" s="1" t="s">
        <v>36</v>
      </c>
      <c r="G10" s="2" t="s">
        <v>37</v>
      </c>
    </row>
    <row r="11" spans="1:9" x14ac:dyDescent="0.25">
      <c r="B11" s="17" t="s">
        <v>34</v>
      </c>
      <c r="C11" s="115"/>
      <c r="D11" s="115"/>
    </row>
    <row r="12" spans="1:9" x14ac:dyDescent="0.25">
      <c r="B12" s="17" t="s">
        <v>38</v>
      </c>
      <c r="C12" s="115"/>
      <c r="D12" s="115"/>
    </row>
    <row r="13" spans="1:9" x14ac:dyDescent="0.25">
      <c r="B13" t="s">
        <v>49</v>
      </c>
      <c r="C13" s="115"/>
      <c r="D13" s="115"/>
    </row>
    <row r="14" spans="1:9" x14ac:dyDescent="0.25">
      <c r="B14" t="s">
        <v>50</v>
      </c>
      <c r="C14" s="115"/>
      <c r="D14" s="115"/>
    </row>
    <row r="15" spans="1:9" x14ac:dyDescent="0.25">
      <c r="C15" s="115"/>
      <c r="D15" s="115"/>
    </row>
    <row r="16" spans="1:9" x14ac:dyDescent="0.25">
      <c r="B16" s="16"/>
      <c r="C16" s="116"/>
      <c r="D16" s="116"/>
      <c r="E16" s="16"/>
      <c r="F16" s="16"/>
      <c r="G16" s="16"/>
    </row>
    <row r="17" spans="2:7" x14ac:dyDescent="0.25">
      <c r="B17" s="122" t="s">
        <v>25</v>
      </c>
      <c r="C17" s="122"/>
      <c r="D17" s="122"/>
      <c r="E17" s="122"/>
      <c r="F17" s="122"/>
      <c r="G17" s="122"/>
    </row>
    <row r="18" spans="2:7" ht="60.75" customHeight="1" x14ac:dyDescent="0.25">
      <c r="B18" s="117"/>
      <c r="C18" s="118"/>
      <c r="D18" s="118"/>
      <c r="E18" s="118"/>
      <c r="F18" s="118"/>
      <c r="G18" s="119"/>
    </row>
    <row r="19" spans="2:7" x14ac:dyDescent="0.25">
      <c r="B19" s="116"/>
      <c r="C19" s="116"/>
      <c r="D19" s="116"/>
      <c r="E19" s="20"/>
      <c r="F19" s="20"/>
      <c r="G19" s="20"/>
    </row>
    <row r="20" spans="2:7" ht="26.25" customHeight="1" x14ac:dyDescent="0.25">
      <c r="B20" s="122" t="s">
        <v>47</v>
      </c>
      <c r="C20" s="122"/>
      <c r="D20" s="122"/>
      <c r="E20" s="122"/>
      <c r="F20" s="122"/>
      <c r="G20" s="122"/>
    </row>
    <row r="21" spans="2:7" ht="76.5" customHeight="1" x14ac:dyDescent="0.25">
      <c r="B21" s="117"/>
      <c r="C21" s="118"/>
      <c r="D21" s="118"/>
      <c r="E21" s="118"/>
      <c r="F21" s="118"/>
      <c r="G21" s="119"/>
    </row>
    <row r="22" spans="2:7" x14ac:dyDescent="0.25">
      <c r="B22" s="116"/>
      <c r="C22" s="116"/>
      <c r="D22" s="116"/>
      <c r="E22" s="20"/>
      <c r="F22" s="20"/>
      <c r="G22" s="20"/>
    </row>
    <row r="23" spans="2:7" ht="27" customHeight="1" x14ac:dyDescent="0.25">
      <c r="B23" s="114" t="s">
        <v>39</v>
      </c>
      <c r="C23" s="114"/>
      <c r="D23" s="114"/>
      <c r="E23" s="114"/>
      <c r="F23" s="114"/>
      <c r="G23" s="114"/>
    </row>
    <row r="24" spans="2:7" x14ac:dyDescent="0.25">
      <c r="B24" s="5" t="s">
        <v>23</v>
      </c>
      <c r="C24" s="23" t="s">
        <v>48</v>
      </c>
      <c r="D24" s="5" t="s">
        <v>40</v>
      </c>
      <c r="E24" s="4" t="s">
        <v>42</v>
      </c>
      <c r="F24" s="4" t="s">
        <v>29</v>
      </c>
      <c r="G24" s="4" t="s">
        <v>41</v>
      </c>
    </row>
    <row r="25" spans="2:7" x14ac:dyDescent="0.25">
      <c r="B25">
        <v>1</v>
      </c>
      <c r="C25" t="s">
        <v>43</v>
      </c>
      <c r="D25" t="s">
        <v>44</v>
      </c>
      <c r="E25" t="s">
        <v>45</v>
      </c>
      <c r="F25" t="s">
        <v>46</v>
      </c>
    </row>
  </sheetData>
  <mergeCells count="16">
    <mergeCell ref="B17:G17"/>
    <mergeCell ref="B18:G18"/>
    <mergeCell ref="B2:G2"/>
    <mergeCell ref="C11:D11"/>
    <mergeCell ref="C12:D12"/>
    <mergeCell ref="B5:D5"/>
    <mergeCell ref="C10:D10"/>
    <mergeCell ref="C13:D13"/>
    <mergeCell ref="C14:D14"/>
    <mergeCell ref="C15:D15"/>
    <mergeCell ref="C16:D16"/>
    <mergeCell ref="B19:D19"/>
    <mergeCell ref="B20:G20"/>
    <mergeCell ref="B21:G21"/>
    <mergeCell ref="B22:D22"/>
    <mergeCell ref="B23:G23"/>
  </mergeCells>
  <pageMargins left="0.46" right="0.42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I6" sqref="I6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62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22"/>
      <c r="D4" s="22"/>
      <c r="E4" s="22"/>
      <c r="F4" s="22"/>
      <c r="G4" s="22"/>
    </row>
    <row r="5" spans="1:9" x14ac:dyDescent="0.25">
      <c r="B5" s="120" t="s">
        <v>100</v>
      </c>
      <c r="C5" s="120"/>
      <c r="D5" s="120"/>
      <c r="E5" s="3"/>
      <c r="F5" s="3"/>
    </row>
    <row r="6" spans="1:9" ht="18" x14ac:dyDescent="0.25">
      <c r="B6" s="46" t="s">
        <v>28</v>
      </c>
      <c r="C6" s="45"/>
      <c r="D6" s="45"/>
      <c r="E6" s="3"/>
      <c r="F6" s="3"/>
      <c r="I6" s="108" t="s">
        <v>223</v>
      </c>
    </row>
    <row r="7" spans="1:9" x14ac:dyDescent="0.25">
      <c r="B7" s="16"/>
      <c r="C7" s="16"/>
      <c r="D7" s="16"/>
      <c r="E7" s="16"/>
      <c r="F7" s="16"/>
      <c r="G7" s="16"/>
    </row>
    <row r="8" spans="1:9" x14ac:dyDescent="0.25">
      <c r="B8" s="39" t="s">
        <v>33</v>
      </c>
      <c r="C8" s="22"/>
      <c r="D8" s="22"/>
      <c r="E8" s="22"/>
      <c r="F8" s="22"/>
      <c r="G8" s="22"/>
    </row>
    <row r="9" spans="1:9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9" x14ac:dyDescent="0.25">
      <c r="B10" s="17" t="s">
        <v>34</v>
      </c>
      <c r="C10" s="115"/>
      <c r="D10" s="115"/>
    </row>
    <row r="11" spans="1:9" x14ac:dyDescent="0.25">
      <c r="B11" s="17" t="s">
        <v>38</v>
      </c>
      <c r="C11" s="115"/>
      <c r="D11" s="115"/>
    </row>
    <row r="12" spans="1:9" x14ac:dyDescent="0.25">
      <c r="B12" t="s">
        <v>49</v>
      </c>
      <c r="C12" s="115"/>
      <c r="D12" s="115"/>
    </row>
    <row r="13" spans="1:9" x14ac:dyDescent="0.25">
      <c r="B13" t="s">
        <v>50</v>
      </c>
      <c r="C13" s="115"/>
      <c r="D13" s="115"/>
    </row>
    <row r="14" spans="1:9" x14ac:dyDescent="0.25">
      <c r="C14" s="115"/>
      <c r="D14" s="115"/>
    </row>
    <row r="15" spans="1:9" x14ac:dyDescent="0.25">
      <c r="B15" s="16"/>
      <c r="C15" s="116"/>
      <c r="D15" s="116"/>
      <c r="E15" s="16"/>
      <c r="F15" s="16"/>
      <c r="G15" s="16"/>
    </row>
    <row r="16" spans="1:9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6">
    <mergeCell ref="B16:G16"/>
    <mergeCell ref="B17:G17"/>
    <mergeCell ref="B2:G2"/>
    <mergeCell ref="C10:D10"/>
    <mergeCell ref="C11:D11"/>
    <mergeCell ref="B5:D5"/>
    <mergeCell ref="C9:D9"/>
    <mergeCell ref="C12:D12"/>
    <mergeCell ref="C13:D13"/>
    <mergeCell ref="C14:D14"/>
    <mergeCell ref="C15:D15"/>
    <mergeCell ref="B18:D18"/>
    <mergeCell ref="B19:G19"/>
    <mergeCell ref="B20:G20"/>
    <mergeCell ref="B21:D21"/>
    <mergeCell ref="B22:G22"/>
  </mergeCells>
  <pageMargins left="0.46" right="0.42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4"/>
  <sheetViews>
    <sheetView workbookViewId="0">
      <selection activeCell="I9" sqref="I9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63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ht="18" x14ac:dyDescent="0.25">
      <c r="B4" s="39" t="s">
        <v>96</v>
      </c>
      <c r="C4" s="22"/>
      <c r="D4" s="22"/>
      <c r="E4" s="22"/>
      <c r="F4" s="22"/>
      <c r="G4" s="22"/>
      <c r="I4" s="108" t="s">
        <v>224</v>
      </c>
    </row>
    <row r="5" spans="1:9" x14ac:dyDescent="0.25">
      <c r="B5" s="133"/>
      <c r="C5" s="133"/>
      <c r="D5" s="133"/>
      <c r="E5" s="133"/>
      <c r="F5" s="133"/>
    </row>
    <row r="6" spans="1:9" x14ac:dyDescent="0.25">
      <c r="B6" s="133"/>
      <c r="C6" s="133"/>
      <c r="D6" s="133"/>
      <c r="E6" s="133"/>
      <c r="F6" s="133"/>
    </row>
    <row r="7" spans="1:9" x14ac:dyDescent="0.25">
      <c r="B7" s="16"/>
      <c r="C7" s="16"/>
      <c r="D7" s="16"/>
      <c r="E7" s="16"/>
      <c r="F7" s="16"/>
      <c r="G7" s="16"/>
    </row>
    <row r="8" spans="1:9" x14ac:dyDescent="0.25">
      <c r="B8" s="39" t="s">
        <v>33</v>
      </c>
      <c r="C8" s="22"/>
      <c r="D8" s="22"/>
      <c r="E8" s="22"/>
      <c r="F8" s="22"/>
      <c r="G8" s="22"/>
    </row>
    <row r="9" spans="1:9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9" x14ac:dyDescent="0.25">
      <c r="B10" s="17" t="s">
        <v>34</v>
      </c>
      <c r="C10" s="115"/>
      <c r="D10" s="115"/>
    </row>
    <row r="11" spans="1:9" x14ac:dyDescent="0.25">
      <c r="B11" s="17" t="s">
        <v>38</v>
      </c>
      <c r="C11" s="115"/>
      <c r="D11" s="115"/>
    </row>
    <row r="12" spans="1:9" x14ac:dyDescent="0.25">
      <c r="B12" t="s">
        <v>49</v>
      </c>
      <c r="C12" s="115"/>
      <c r="D12" s="115"/>
    </row>
    <row r="13" spans="1:9" x14ac:dyDescent="0.25">
      <c r="B13" t="s">
        <v>50</v>
      </c>
      <c r="C13" s="115"/>
      <c r="D13" s="115"/>
    </row>
    <row r="14" spans="1:9" x14ac:dyDescent="0.25">
      <c r="C14" s="115"/>
      <c r="D14" s="115"/>
    </row>
    <row r="15" spans="1:9" x14ac:dyDescent="0.25">
      <c r="B15" s="16"/>
      <c r="C15" s="116"/>
      <c r="D15" s="116"/>
      <c r="E15" s="16"/>
      <c r="F15" s="16"/>
      <c r="G15" s="16"/>
    </row>
    <row r="16" spans="1:9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7">
    <mergeCell ref="B16:G16"/>
    <mergeCell ref="B17:G17"/>
    <mergeCell ref="B2:G2"/>
    <mergeCell ref="B5:F5"/>
    <mergeCell ref="B6:F6"/>
    <mergeCell ref="C10:D10"/>
    <mergeCell ref="C11:D11"/>
    <mergeCell ref="C9:D9"/>
    <mergeCell ref="C12:D12"/>
    <mergeCell ref="C13:D13"/>
    <mergeCell ref="C14:D14"/>
    <mergeCell ref="C15:D15"/>
    <mergeCell ref="B18:D18"/>
    <mergeCell ref="B19:G19"/>
    <mergeCell ref="B20:G20"/>
    <mergeCell ref="B21:D21"/>
    <mergeCell ref="B22:G22"/>
  </mergeCells>
  <pageMargins left="0.46" right="0.42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K11" sqref="K11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64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22"/>
      <c r="D4" s="22"/>
      <c r="E4" s="22"/>
      <c r="F4" s="22"/>
      <c r="G4" s="22"/>
    </row>
    <row r="5" spans="1:9" ht="18" x14ac:dyDescent="0.25">
      <c r="B5" s="23" t="s">
        <v>105</v>
      </c>
      <c r="C5" s="3"/>
      <c r="D5" s="3"/>
      <c r="E5" s="3"/>
      <c r="F5" s="3"/>
      <c r="I5" s="108" t="s">
        <v>225</v>
      </c>
    </row>
    <row r="6" spans="1:9" x14ac:dyDescent="0.25">
      <c r="B6" s="3" t="s">
        <v>101</v>
      </c>
      <c r="C6" s="3"/>
      <c r="D6" s="3"/>
      <c r="E6" s="3"/>
      <c r="F6" s="3"/>
    </row>
    <row r="7" spans="1:9" x14ac:dyDescent="0.25">
      <c r="B7" s="3" t="s">
        <v>102</v>
      </c>
      <c r="C7" s="3"/>
      <c r="D7" s="3"/>
      <c r="E7" s="3"/>
      <c r="F7" s="3"/>
    </row>
    <row r="8" spans="1:9" x14ac:dyDescent="0.25">
      <c r="B8" s="16"/>
      <c r="C8" s="16"/>
      <c r="D8" s="16"/>
      <c r="E8" s="16"/>
      <c r="F8" s="16"/>
      <c r="G8" s="16"/>
    </row>
    <row r="9" spans="1:9" x14ac:dyDescent="0.25">
      <c r="B9" s="39" t="s">
        <v>33</v>
      </c>
      <c r="C9" s="22"/>
      <c r="D9" s="22"/>
      <c r="E9" s="22"/>
      <c r="F9" s="22"/>
      <c r="G9" s="22"/>
    </row>
    <row r="10" spans="1:9" ht="27.75" customHeight="1" x14ac:dyDescent="0.25">
      <c r="B10" s="38" t="s">
        <v>23</v>
      </c>
      <c r="C10" s="121" t="s">
        <v>40</v>
      </c>
      <c r="D10" s="121"/>
      <c r="E10" s="1" t="s">
        <v>35</v>
      </c>
      <c r="F10" s="1" t="s">
        <v>36</v>
      </c>
      <c r="G10" s="2" t="s">
        <v>37</v>
      </c>
    </row>
    <row r="11" spans="1:9" x14ac:dyDescent="0.25">
      <c r="B11" s="17" t="s">
        <v>34</v>
      </c>
      <c r="C11" s="115" t="s">
        <v>103</v>
      </c>
      <c r="D11" s="115"/>
    </row>
    <row r="12" spans="1:9" x14ac:dyDescent="0.25">
      <c r="B12" s="17" t="s">
        <v>38</v>
      </c>
      <c r="C12" s="115" t="s">
        <v>104</v>
      </c>
      <c r="D12" s="115"/>
    </row>
    <row r="13" spans="1:9" x14ac:dyDescent="0.25">
      <c r="B13" t="s">
        <v>49</v>
      </c>
      <c r="C13" s="115"/>
      <c r="D13" s="115"/>
    </row>
    <row r="14" spans="1:9" x14ac:dyDescent="0.25">
      <c r="B14" t="s">
        <v>50</v>
      </c>
      <c r="C14" s="115"/>
      <c r="D14" s="115"/>
    </row>
    <row r="15" spans="1:9" x14ac:dyDescent="0.25">
      <c r="C15" s="115"/>
      <c r="D15" s="115"/>
    </row>
    <row r="16" spans="1:9" x14ac:dyDescent="0.25">
      <c r="B16" s="16"/>
      <c r="C16" s="116"/>
      <c r="D16" s="116"/>
      <c r="E16" s="16"/>
      <c r="F16" s="16"/>
      <c r="G16" s="16"/>
    </row>
    <row r="17" spans="2:7" x14ac:dyDescent="0.25">
      <c r="B17" s="122" t="s">
        <v>25</v>
      </c>
      <c r="C17" s="122"/>
      <c r="D17" s="122"/>
      <c r="E17" s="122"/>
      <c r="F17" s="122"/>
      <c r="G17" s="122"/>
    </row>
    <row r="18" spans="2:7" ht="60.75" customHeight="1" x14ac:dyDescent="0.25">
      <c r="B18" s="117"/>
      <c r="C18" s="118"/>
      <c r="D18" s="118"/>
      <c r="E18" s="118"/>
      <c r="F18" s="118"/>
      <c r="G18" s="119"/>
    </row>
    <row r="19" spans="2:7" x14ac:dyDescent="0.25">
      <c r="B19" s="116"/>
      <c r="C19" s="116"/>
      <c r="D19" s="116"/>
      <c r="E19" s="20"/>
      <c r="F19" s="20"/>
      <c r="G19" s="20"/>
    </row>
    <row r="20" spans="2:7" ht="26.25" customHeight="1" x14ac:dyDescent="0.25">
      <c r="B20" s="122" t="s">
        <v>47</v>
      </c>
      <c r="C20" s="122"/>
      <c r="D20" s="122"/>
      <c r="E20" s="122"/>
      <c r="F20" s="122"/>
      <c r="G20" s="122"/>
    </row>
    <row r="21" spans="2:7" ht="76.5" customHeight="1" x14ac:dyDescent="0.25">
      <c r="B21" s="117"/>
      <c r="C21" s="118"/>
      <c r="D21" s="118"/>
      <c r="E21" s="118"/>
      <c r="F21" s="118"/>
      <c r="G21" s="119"/>
    </row>
    <row r="22" spans="2:7" x14ac:dyDescent="0.25">
      <c r="B22" s="116"/>
      <c r="C22" s="116"/>
      <c r="D22" s="116"/>
      <c r="E22" s="20"/>
      <c r="F22" s="20"/>
      <c r="G22" s="20"/>
    </row>
    <row r="23" spans="2:7" ht="27" customHeight="1" x14ac:dyDescent="0.25">
      <c r="B23" s="114" t="s">
        <v>39</v>
      </c>
      <c r="C23" s="114"/>
      <c r="D23" s="114"/>
      <c r="E23" s="114"/>
      <c r="F23" s="114"/>
      <c r="G23" s="114"/>
    </row>
    <row r="24" spans="2:7" x14ac:dyDescent="0.25">
      <c r="B24" s="5" t="s">
        <v>23</v>
      </c>
      <c r="C24" s="23" t="s">
        <v>48</v>
      </c>
      <c r="D24" s="5" t="s">
        <v>40</v>
      </c>
      <c r="E24" s="4" t="s">
        <v>42</v>
      </c>
      <c r="F24" s="4" t="s">
        <v>29</v>
      </c>
      <c r="G24" s="4" t="s">
        <v>41</v>
      </c>
    </row>
    <row r="25" spans="2:7" x14ac:dyDescent="0.25">
      <c r="B25">
        <v>1</v>
      </c>
      <c r="C25" t="s">
        <v>43</v>
      </c>
      <c r="D25" t="s">
        <v>106</v>
      </c>
      <c r="E25" t="s">
        <v>45</v>
      </c>
      <c r="F25" t="s">
        <v>46</v>
      </c>
    </row>
  </sheetData>
  <mergeCells count="15">
    <mergeCell ref="B17:G17"/>
    <mergeCell ref="B18:G18"/>
    <mergeCell ref="B2:G2"/>
    <mergeCell ref="C11:D11"/>
    <mergeCell ref="C12:D12"/>
    <mergeCell ref="C10:D10"/>
    <mergeCell ref="C13:D13"/>
    <mergeCell ref="C14:D14"/>
    <mergeCell ref="C15:D15"/>
    <mergeCell ref="C16:D16"/>
    <mergeCell ref="B19:D19"/>
    <mergeCell ref="B20:G20"/>
    <mergeCell ref="B21:G21"/>
    <mergeCell ref="B22:D22"/>
    <mergeCell ref="B23:G23"/>
  </mergeCells>
  <pageMargins left="0.46" right="0.42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4"/>
  <sheetViews>
    <sheetView workbookViewId="0">
      <selection activeCell="C14" sqref="C14:D14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7" ht="30" customHeight="1" x14ac:dyDescent="0.25">
      <c r="A2" s="8"/>
      <c r="B2" s="113" t="s">
        <v>65</v>
      </c>
      <c r="C2" s="113"/>
      <c r="D2" s="113"/>
      <c r="E2" s="113"/>
      <c r="F2" s="113"/>
      <c r="G2" s="113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39" t="s">
        <v>96</v>
      </c>
      <c r="C4" s="22"/>
      <c r="D4" s="22"/>
      <c r="E4" s="22"/>
      <c r="F4" s="22"/>
      <c r="G4" s="22"/>
    </row>
    <row r="5" spans="1:7" x14ac:dyDescent="0.25">
      <c r="B5" s="133"/>
      <c r="C5" s="133"/>
      <c r="D5" s="133"/>
      <c r="E5" s="133"/>
      <c r="F5" s="133"/>
    </row>
    <row r="6" spans="1:7" x14ac:dyDescent="0.25">
      <c r="B6" s="133"/>
      <c r="C6" s="133"/>
      <c r="D6" s="133"/>
      <c r="E6" s="133"/>
      <c r="F6" s="133"/>
    </row>
    <row r="7" spans="1:7" x14ac:dyDescent="0.25">
      <c r="B7" s="16"/>
      <c r="C7" s="16"/>
      <c r="D7" s="16"/>
      <c r="E7" s="16"/>
      <c r="F7" s="16"/>
      <c r="G7" s="16"/>
    </row>
    <row r="8" spans="1:7" x14ac:dyDescent="0.25">
      <c r="B8" s="39" t="s">
        <v>33</v>
      </c>
      <c r="C8" s="22"/>
      <c r="D8" s="22"/>
      <c r="E8" s="22"/>
      <c r="F8" s="22"/>
      <c r="G8" s="22"/>
    </row>
    <row r="9" spans="1:7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7" x14ac:dyDescent="0.25">
      <c r="B10" s="17" t="s">
        <v>34</v>
      </c>
      <c r="C10" s="115"/>
      <c r="D10" s="115"/>
    </row>
    <row r="11" spans="1:7" x14ac:dyDescent="0.25">
      <c r="B11" s="17" t="s">
        <v>38</v>
      </c>
      <c r="C11" s="115"/>
      <c r="D11" s="115"/>
    </row>
    <row r="12" spans="1:7" x14ac:dyDescent="0.25">
      <c r="B12" t="s">
        <v>49</v>
      </c>
      <c r="C12" s="115"/>
      <c r="D12" s="115"/>
    </row>
    <row r="13" spans="1:7" x14ac:dyDescent="0.25">
      <c r="B13" t="s">
        <v>50</v>
      </c>
      <c r="C13" s="115"/>
      <c r="D13" s="115"/>
    </row>
    <row r="14" spans="1:7" x14ac:dyDescent="0.25">
      <c r="C14" s="115"/>
      <c r="D14" s="115"/>
    </row>
    <row r="15" spans="1:7" x14ac:dyDescent="0.25">
      <c r="B15" s="16"/>
      <c r="C15" s="116"/>
      <c r="D15" s="116"/>
      <c r="E15" s="16"/>
      <c r="F15" s="16"/>
      <c r="G15" s="16"/>
    </row>
    <row r="16" spans="1:7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7">
    <mergeCell ref="B16:G16"/>
    <mergeCell ref="B17:G17"/>
    <mergeCell ref="B2:G2"/>
    <mergeCell ref="B5:F5"/>
    <mergeCell ref="B6:F6"/>
    <mergeCell ref="C10:D10"/>
    <mergeCell ref="C11:D11"/>
    <mergeCell ref="C9:D9"/>
    <mergeCell ref="C12:D12"/>
    <mergeCell ref="C13:D13"/>
    <mergeCell ref="C14:D14"/>
    <mergeCell ref="C15:D15"/>
    <mergeCell ref="B18:D18"/>
    <mergeCell ref="B19:G19"/>
    <mergeCell ref="B20:G20"/>
    <mergeCell ref="B21:D21"/>
    <mergeCell ref="B22:G22"/>
  </mergeCells>
  <pageMargins left="0.46" right="0.42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4" zoomScale="90" zoomScaleNormal="90" workbookViewId="0">
      <selection activeCell="F32" sqref="F32"/>
    </sheetView>
  </sheetViews>
  <sheetFormatPr defaultRowHeight="15" x14ac:dyDescent="0.25"/>
  <cols>
    <col min="2" max="2" width="53.28515625" customWidth="1"/>
    <col min="3" max="3" width="18.42578125" customWidth="1"/>
    <col min="4" max="4" width="16.5703125" customWidth="1"/>
    <col min="5" max="5" width="20.42578125" customWidth="1"/>
    <col min="6" max="6" width="20.5703125" customWidth="1"/>
  </cols>
  <sheetData>
    <row r="2" spans="1:6" x14ac:dyDescent="0.25">
      <c r="C2" s="134">
        <v>2015</v>
      </c>
      <c r="D2" s="135"/>
      <c r="E2" s="134">
        <v>2014</v>
      </c>
      <c r="F2" s="135"/>
    </row>
    <row r="3" spans="1:6" x14ac:dyDescent="0.25">
      <c r="A3" t="s">
        <v>173</v>
      </c>
      <c r="B3" t="s">
        <v>107</v>
      </c>
      <c r="C3" s="110" t="s">
        <v>108</v>
      </c>
      <c r="D3" s="111" t="s">
        <v>109</v>
      </c>
      <c r="E3" s="110" t="s">
        <v>108</v>
      </c>
      <c r="F3" s="111" t="s">
        <v>109</v>
      </c>
    </row>
    <row r="4" spans="1:6" x14ac:dyDescent="0.25">
      <c r="A4">
        <v>1</v>
      </c>
      <c r="B4" t="s">
        <v>130</v>
      </c>
      <c r="C4" s="49">
        <v>0</v>
      </c>
      <c r="D4" s="49">
        <v>1000000</v>
      </c>
      <c r="E4" s="49">
        <v>0</v>
      </c>
      <c r="F4" s="49">
        <v>1000000</v>
      </c>
    </row>
    <row r="5" spans="1:6" x14ac:dyDescent="0.25">
      <c r="A5">
        <v>1</v>
      </c>
      <c r="B5" t="s">
        <v>215</v>
      </c>
      <c r="C5" s="49">
        <v>0</v>
      </c>
      <c r="D5" s="49">
        <v>34761055</v>
      </c>
      <c r="E5" s="49">
        <v>0</v>
      </c>
      <c r="F5" s="49">
        <v>32910254</v>
      </c>
    </row>
    <row r="6" spans="1:6" x14ac:dyDescent="0.25">
      <c r="A6">
        <v>2</v>
      </c>
      <c r="B6" t="s">
        <v>116</v>
      </c>
      <c r="C6" s="49">
        <v>11714498</v>
      </c>
      <c r="D6" s="49">
        <v>0</v>
      </c>
      <c r="E6" s="49">
        <v>11858959</v>
      </c>
      <c r="F6" s="49">
        <v>0</v>
      </c>
    </row>
    <row r="7" spans="1:6" x14ac:dyDescent="0.25">
      <c r="A7">
        <v>2</v>
      </c>
      <c r="B7" t="s">
        <v>143</v>
      </c>
      <c r="C7" s="49">
        <v>2559</v>
      </c>
      <c r="D7" s="49">
        <v>0</v>
      </c>
      <c r="E7" s="49">
        <v>2559</v>
      </c>
      <c r="F7" s="49">
        <v>0</v>
      </c>
    </row>
    <row r="8" spans="1:6" x14ac:dyDescent="0.25">
      <c r="A8">
        <v>2</v>
      </c>
      <c r="B8" t="s">
        <v>137</v>
      </c>
      <c r="C8" s="49">
        <v>0</v>
      </c>
      <c r="D8" s="49">
        <v>0</v>
      </c>
      <c r="E8" s="49">
        <v>0</v>
      </c>
      <c r="F8" s="49">
        <v>0</v>
      </c>
    </row>
    <row r="9" spans="1:6" x14ac:dyDescent="0.25">
      <c r="A9">
        <v>3</v>
      </c>
      <c r="B9" t="s">
        <v>117</v>
      </c>
      <c r="C9" s="49">
        <v>20958434</v>
      </c>
      <c r="D9" s="49">
        <v>0</v>
      </c>
      <c r="E9" s="49">
        <v>23736761</v>
      </c>
      <c r="F9" s="49">
        <v>0</v>
      </c>
    </row>
    <row r="10" spans="1:6" x14ac:dyDescent="0.25">
      <c r="A10">
        <v>3</v>
      </c>
      <c r="B10" t="s">
        <v>118</v>
      </c>
      <c r="C10" s="49">
        <v>870070</v>
      </c>
      <c r="D10" s="49">
        <v>0</v>
      </c>
      <c r="E10" s="49">
        <v>859291</v>
      </c>
      <c r="F10" s="49">
        <v>0</v>
      </c>
    </row>
    <row r="11" spans="1:6" x14ac:dyDescent="0.25">
      <c r="A11">
        <v>3</v>
      </c>
      <c r="B11" t="s">
        <v>119</v>
      </c>
      <c r="C11" s="49">
        <v>166500</v>
      </c>
      <c r="D11" s="49">
        <v>0</v>
      </c>
      <c r="E11" s="49">
        <v>162854</v>
      </c>
      <c r="F11" s="49">
        <v>0</v>
      </c>
    </row>
    <row r="12" spans="1:6" x14ac:dyDescent="0.25">
      <c r="A12">
        <v>3</v>
      </c>
      <c r="B12" t="s">
        <v>139</v>
      </c>
      <c r="C12" s="49">
        <v>0</v>
      </c>
      <c r="D12" s="49">
        <v>0</v>
      </c>
      <c r="E12" s="49">
        <v>0</v>
      </c>
      <c r="F12" s="49">
        <v>0</v>
      </c>
    </row>
    <row r="13" spans="1:6" x14ac:dyDescent="0.25">
      <c r="A13">
        <v>3</v>
      </c>
      <c r="B13" t="s">
        <v>120</v>
      </c>
      <c r="C13" s="49">
        <v>5980964</v>
      </c>
      <c r="D13" s="49">
        <v>0</v>
      </c>
      <c r="E13" s="49">
        <v>5884814</v>
      </c>
      <c r="F13" s="49">
        <v>0</v>
      </c>
    </row>
    <row r="14" spans="1:6" x14ac:dyDescent="0.25">
      <c r="A14">
        <v>3</v>
      </c>
      <c r="B14" t="s">
        <v>121</v>
      </c>
      <c r="C14" s="49">
        <v>10706420</v>
      </c>
      <c r="D14" s="49">
        <v>0</v>
      </c>
      <c r="E14" s="49">
        <v>8857867</v>
      </c>
      <c r="F14" s="49">
        <v>0</v>
      </c>
    </row>
    <row r="15" spans="1:6" x14ac:dyDescent="0.25">
      <c r="A15">
        <v>3</v>
      </c>
      <c r="B15" t="s">
        <v>122</v>
      </c>
      <c r="C15" s="49">
        <v>8169</v>
      </c>
      <c r="D15" s="49">
        <v>0</v>
      </c>
      <c r="E15" s="49">
        <v>8169</v>
      </c>
      <c r="F15" s="49">
        <v>0</v>
      </c>
    </row>
    <row r="16" spans="1:6" x14ac:dyDescent="0.25">
      <c r="A16">
        <v>3</v>
      </c>
      <c r="B16" t="s">
        <v>123</v>
      </c>
      <c r="C16" s="49">
        <v>1588420</v>
      </c>
      <c r="D16" s="49">
        <v>0</v>
      </c>
      <c r="E16" s="49">
        <v>6225888</v>
      </c>
      <c r="F16" s="49">
        <v>0</v>
      </c>
    </row>
    <row r="17" spans="1:6" x14ac:dyDescent="0.25">
      <c r="A17">
        <v>4</v>
      </c>
      <c r="B17" t="s">
        <v>124</v>
      </c>
      <c r="C17" s="49">
        <v>0</v>
      </c>
      <c r="D17" s="49">
        <v>3731061</v>
      </c>
      <c r="E17" s="49">
        <v>0</v>
      </c>
      <c r="F17" s="49">
        <v>11708280</v>
      </c>
    </row>
    <row r="18" spans="1:6" x14ac:dyDescent="0.25">
      <c r="A18">
        <v>4</v>
      </c>
      <c r="B18" t="s">
        <v>125</v>
      </c>
      <c r="C18" s="49">
        <v>0</v>
      </c>
      <c r="D18" s="49">
        <v>2225853</v>
      </c>
      <c r="E18" s="49">
        <v>0</v>
      </c>
      <c r="F18" s="49">
        <v>2185772</v>
      </c>
    </row>
    <row r="19" spans="1:6" x14ac:dyDescent="0.25">
      <c r="A19">
        <v>4</v>
      </c>
      <c r="B19" t="s">
        <v>140</v>
      </c>
      <c r="C19" s="49">
        <v>0</v>
      </c>
      <c r="D19" s="49">
        <v>0</v>
      </c>
      <c r="E19" s="49">
        <v>0</v>
      </c>
      <c r="F19" s="49">
        <v>0</v>
      </c>
    </row>
    <row r="20" spans="1:6" x14ac:dyDescent="0.25">
      <c r="A20">
        <v>4</v>
      </c>
      <c r="B20" t="s">
        <v>126</v>
      </c>
      <c r="C20" s="49">
        <v>0</v>
      </c>
      <c r="D20" s="49">
        <v>558143</v>
      </c>
      <c r="E20" s="49">
        <v>0</v>
      </c>
      <c r="F20" s="49">
        <v>0</v>
      </c>
    </row>
    <row r="21" spans="1:6" x14ac:dyDescent="0.25">
      <c r="A21">
        <v>4</v>
      </c>
      <c r="B21" t="s">
        <v>127</v>
      </c>
      <c r="C21" s="49">
        <v>0</v>
      </c>
      <c r="D21" s="49">
        <v>4167347</v>
      </c>
      <c r="E21" s="49">
        <v>0</v>
      </c>
      <c r="F21" s="49">
        <v>2015720</v>
      </c>
    </row>
    <row r="22" spans="1:6" x14ac:dyDescent="0.25">
      <c r="A22">
        <v>4</v>
      </c>
      <c r="B22" t="s">
        <v>128</v>
      </c>
      <c r="C22" s="49">
        <v>0</v>
      </c>
      <c r="D22" s="49">
        <v>537400</v>
      </c>
      <c r="E22" s="49">
        <v>0</v>
      </c>
      <c r="F22" s="49">
        <v>537400</v>
      </c>
    </row>
    <row r="23" spans="1:6" x14ac:dyDescent="0.25">
      <c r="A23">
        <v>4</v>
      </c>
      <c r="B23" t="s">
        <v>129</v>
      </c>
      <c r="C23" s="49">
        <v>0</v>
      </c>
      <c r="D23" s="49">
        <v>350444</v>
      </c>
      <c r="E23" s="49">
        <v>0</v>
      </c>
      <c r="F23" s="49">
        <v>878785</v>
      </c>
    </row>
    <row r="24" spans="1:6" x14ac:dyDescent="0.25">
      <c r="A24">
        <v>6</v>
      </c>
      <c r="B24" t="s">
        <v>174</v>
      </c>
      <c r="C24" s="49">
        <v>0</v>
      </c>
      <c r="D24" s="49">
        <v>3872881</v>
      </c>
      <c r="E24" s="49">
        <v>0</v>
      </c>
      <c r="F24" s="49">
        <v>4451671</v>
      </c>
    </row>
    <row r="25" spans="1:6" x14ac:dyDescent="0.25">
      <c r="A25">
        <v>6</v>
      </c>
      <c r="B25" t="s">
        <v>138</v>
      </c>
      <c r="C25" s="49">
        <v>0</v>
      </c>
      <c r="D25" s="49">
        <v>58076</v>
      </c>
      <c r="E25" s="49">
        <v>0</v>
      </c>
      <c r="F25" s="49">
        <v>58479</v>
      </c>
    </row>
    <row r="26" spans="1:6" x14ac:dyDescent="0.25">
      <c r="C26" s="49"/>
      <c r="D26" s="49"/>
      <c r="E26" s="49">
        <v>0</v>
      </c>
      <c r="F26" s="49">
        <v>0</v>
      </c>
    </row>
    <row r="27" spans="1:6" x14ac:dyDescent="0.25">
      <c r="A27">
        <v>7</v>
      </c>
      <c r="B27" t="s">
        <v>131</v>
      </c>
      <c r="C27" s="49">
        <v>0</v>
      </c>
      <c r="D27" s="49">
        <v>61475312</v>
      </c>
      <c r="E27" s="49">
        <v>0</v>
      </c>
      <c r="F27" s="49">
        <v>102134948</v>
      </c>
    </row>
    <row r="28" spans="1:6" x14ac:dyDescent="0.25">
      <c r="A28">
        <v>8</v>
      </c>
      <c r="B28" t="s">
        <v>175</v>
      </c>
      <c r="C28" s="49">
        <v>55956003</v>
      </c>
      <c r="D28" s="49">
        <v>0</v>
      </c>
      <c r="E28" s="49">
        <v>94946010</v>
      </c>
      <c r="F28" s="49">
        <v>0</v>
      </c>
    </row>
    <row r="29" spans="1:6" x14ac:dyDescent="0.25">
      <c r="A29">
        <v>9</v>
      </c>
      <c r="B29" t="s">
        <v>132</v>
      </c>
      <c r="C29" s="49">
        <v>0</v>
      </c>
      <c r="D29" s="49">
        <v>9701</v>
      </c>
      <c r="E29" s="49">
        <v>0</v>
      </c>
      <c r="F29" s="49">
        <v>7849</v>
      </c>
    </row>
    <row r="30" spans="1:6" x14ac:dyDescent="0.25">
      <c r="A30">
        <v>10</v>
      </c>
      <c r="B30" t="s">
        <v>133</v>
      </c>
      <c r="C30" s="49">
        <v>3118951</v>
      </c>
      <c r="D30" s="49">
        <v>0</v>
      </c>
      <c r="E30" s="49">
        <v>2875855</v>
      </c>
      <c r="F30" s="49">
        <v>0</v>
      </c>
    </row>
    <row r="31" spans="1:6" x14ac:dyDescent="0.25">
      <c r="A31">
        <v>10</v>
      </c>
      <c r="B31" t="s">
        <v>134</v>
      </c>
      <c r="C31" s="49">
        <v>494142</v>
      </c>
      <c r="D31" s="49">
        <v>0</v>
      </c>
      <c r="E31" s="49">
        <v>1286424</v>
      </c>
      <c r="F31" s="49">
        <v>0</v>
      </c>
    </row>
    <row r="32" spans="1:6" x14ac:dyDescent="0.25">
      <c r="A32">
        <v>44</v>
      </c>
      <c r="B32" t="s">
        <v>135</v>
      </c>
      <c r="C32" s="49">
        <v>395333</v>
      </c>
      <c r="D32" s="49">
        <v>0</v>
      </c>
      <c r="E32" s="49">
        <v>517381</v>
      </c>
      <c r="F32" s="49">
        <v>0</v>
      </c>
    </row>
    <row r="33" spans="1:6" x14ac:dyDescent="0.25">
      <c r="A33">
        <v>12</v>
      </c>
      <c r="B33" t="s">
        <v>136</v>
      </c>
      <c r="C33" s="49">
        <v>786810</v>
      </c>
      <c r="D33" s="49">
        <v>0</v>
      </c>
      <c r="E33" s="49">
        <v>666326</v>
      </c>
      <c r="F33" s="49">
        <v>0</v>
      </c>
    </row>
    <row r="34" spans="1:6" x14ac:dyDescent="0.25">
      <c r="E34" s="49"/>
      <c r="F34" s="49"/>
    </row>
    <row r="35" spans="1:6" x14ac:dyDescent="0.25">
      <c r="C35" s="50">
        <f>SUM(C4:C34)</f>
        <v>112747273</v>
      </c>
      <c r="D35" s="50">
        <f>SUM(D4:D34)</f>
        <v>112747273</v>
      </c>
      <c r="E35" s="50">
        <f>SUM(E4:E34)</f>
        <v>157889158</v>
      </c>
      <c r="F35" s="50">
        <f>SUM(F4:F34)</f>
        <v>157889158</v>
      </c>
    </row>
    <row r="37" spans="1:6" x14ac:dyDescent="0.25">
      <c r="F37" s="50">
        <f>E35-F35</f>
        <v>0</v>
      </c>
    </row>
  </sheetData>
  <mergeCells count="2">
    <mergeCell ref="C2:D2"/>
    <mergeCell ref="E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50"/>
  <sheetViews>
    <sheetView topLeftCell="A31" zoomScale="130" zoomScaleNormal="130" workbookViewId="0">
      <selection activeCell="D40" sqref="D40"/>
    </sheetView>
  </sheetViews>
  <sheetFormatPr defaultRowHeight="15" x14ac:dyDescent="0.25"/>
  <cols>
    <col min="3" max="3" width="36.7109375" customWidth="1"/>
    <col min="4" max="4" width="18.5703125" customWidth="1"/>
    <col min="5" max="5" width="0.42578125" customWidth="1"/>
    <col min="6" max="6" width="17.140625" customWidth="1"/>
    <col min="7" max="7" width="0.5703125" customWidth="1"/>
  </cols>
  <sheetData>
    <row r="2" spans="3:6" x14ac:dyDescent="0.25">
      <c r="D2" s="18">
        <v>2015</v>
      </c>
      <c r="E2" s="18"/>
      <c r="F2" s="18">
        <v>2014</v>
      </c>
    </row>
    <row r="3" spans="3:6" x14ac:dyDescent="0.25">
      <c r="D3" s="18" t="s">
        <v>148</v>
      </c>
      <c r="E3" s="18"/>
      <c r="F3" s="18" t="s">
        <v>148</v>
      </c>
    </row>
    <row r="4" spans="3:6" x14ac:dyDescent="0.25">
      <c r="C4" s="5" t="s">
        <v>142</v>
      </c>
    </row>
    <row r="6" spans="3:6" x14ac:dyDescent="0.25">
      <c r="C6" t="str">
        <f>'Financial Analysis'!B6</f>
        <v>Property, Plant &amp; Equipment</v>
      </c>
      <c r="D6" s="50">
        <f>'Financial Analysis'!C6</f>
        <v>11714498</v>
      </c>
      <c r="F6" s="50">
        <f>'Financial Analysis'!E6</f>
        <v>11858959</v>
      </c>
    </row>
    <row r="7" spans="3:6" x14ac:dyDescent="0.25">
      <c r="C7" t="str">
        <f>'Financial Analysis'!B7</f>
        <v>Intangible asset</v>
      </c>
      <c r="D7" s="50">
        <f>'Financial Analysis'!C7</f>
        <v>2559</v>
      </c>
      <c r="F7" s="50">
        <f>'Financial Analysis'!E7</f>
        <v>2559</v>
      </c>
    </row>
    <row r="8" spans="3:6" x14ac:dyDescent="0.25">
      <c r="C8" t="str">
        <f>'Financial Analysis'!B8</f>
        <v>Deferred asset</v>
      </c>
      <c r="D8" s="50">
        <f>'Financial Analysis'!C8</f>
        <v>0</v>
      </c>
      <c r="F8" s="50">
        <f>'Financial Analysis'!E8</f>
        <v>0</v>
      </c>
    </row>
    <row r="9" spans="3:6" x14ac:dyDescent="0.25">
      <c r="D9" s="51">
        <f>SUM(D6:D8)</f>
        <v>11717057</v>
      </c>
      <c r="F9" s="51">
        <f>SUM(F6:F8)</f>
        <v>11861518</v>
      </c>
    </row>
    <row r="11" spans="3:6" x14ac:dyDescent="0.25">
      <c r="C11" s="5" t="s">
        <v>144</v>
      </c>
    </row>
    <row r="13" spans="3:6" x14ac:dyDescent="0.25">
      <c r="C13" t="str">
        <f>'Financial Analysis'!B9</f>
        <v>Inventories</v>
      </c>
      <c r="D13" s="50">
        <f>'Financial Analysis'!C9</f>
        <v>20958434</v>
      </c>
      <c r="F13" s="50">
        <f>'Financial Analysis'!E9</f>
        <v>23736761</v>
      </c>
    </row>
    <row r="14" spans="3:6" x14ac:dyDescent="0.25">
      <c r="C14" t="str">
        <f>'Financial Analysis'!B10</f>
        <v>Trade Receivables</v>
      </c>
      <c r="D14" s="50">
        <f>'Financial Analysis'!C10</f>
        <v>870070</v>
      </c>
      <c r="F14" s="50">
        <f>'Financial Analysis'!E10</f>
        <v>859291</v>
      </c>
    </row>
    <row r="15" spans="3:6" x14ac:dyDescent="0.25">
      <c r="C15" t="str">
        <f>'Financial Analysis'!B11</f>
        <v>Other Receivables</v>
      </c>
      <c r="D15" s="50">
        <f>'Financial Analysis'!C11</f>
        <v>166500</v>
      </c>
      <c r="F15" s="50">
        <f>'Financial Analysis'!E11</f>
        <v>162854</v>
      </c>
    </row>
    <row r="16" spans="3:6" x14ac:dyDescent="0.25">
      <c r="C16" t="str">
        <f>'Financial Analysis'!B12</f>
        <v>Tax Receivables</v>
      </c>
      <c r="D16" s="50">
        <f>'Financial Analysis'!C12</f>
        <v>0</v>
      </c>
      <c r="F16" s="50">
        <f>'Financial Analysis'!E12</f>
        <v>0</v>
      </c>
    </row>
    <row r="17" spans="3:6" x14ac:dyDescent="0.25">
      <c r="C17" t="str">
        <f>'Financial Analysis'!B13</f>
        <v>Amount due from director</v>
      </c>
      <c r="D17" s="50">
        <f>'Financial Analysis'!C13</f>
        <v>5980964</v>
      </c>
      <c r="F17" s="50">
        <f>'Financial Analysis'!E13</f>
        <v>5884814</v>
      </c>
    </row>
    <row r="18" spans="3:6" x14ac:dyDescent="0.25">
      <c r="C18" t="str">
        <f>'Financial Analysis'!B14</f>
        <v>Amount due from related companies</v>
      </c>
      <c r="D18" s="50">
        <f>'Financial Analysis'!C14</f>
        <v>10706420</v>
      </c>
      <c r="F18" s="50">
        <f>'Financial Analysis'!E14</f>
        <v>8857867</v>
      </c>
    </row>
    <row r="19" spans="3:6" x14ac:dyDescent="0.25">
      <c r="C19" t="str">
        <f>'Financial Analysis'!B15</f>
        <v>Fixed deposits</v>
      </c>
      <c r="D19" s="50">
        <f>'Financial Analysis'!C15</f>
        <v>8169</v>
      </c>
      <c r="F19" s="50">
        <f>'Financial Analysis'!E15</f>
        <v>8169</v>
      </c>
    </row>
    <row r="20" spans="3:6" x14ac:dyDescent="0.25">
      <c r="C20" t="str">
        <f>'Financial Analysis'!B16</f>
        <v>Cash and bank balances</v>
      </c>
      <c r="D20" s="50">
        <f>'Financial Analysis'!C16</f>
        <v>1588420</v>
      </c>
      <c r="F20" s="50">
        <f>'Financial Analysis'!E16</f>
        <v>6225888</v>
      </c>
    </row>
    <row r="21" spans="3:6" x14ac:dyDescent="0.25">
      <c r="D21" s="51">
        <f>SUM(D13:D20)</f>
        <v>40278977</v>
      </c>
      <c r="F21" s="51">
        <f>SUM(F13:F20)</f>
        <v>45735644</v>
      </c>
    </row>
    <row r="23" spans="3:6" x14ac:dyDescent="0.25">
      <c r="C23" s="5" t="s">
        <v>145</v>
      </c>
    </row>
    <row r="25" spans="3:6" x14ac:dyDescent="0.25">
      <c r="C25" t="str">
        <f>'Financial Analysis'!B17</f>
        <v>Trade payables</v>
      </c>
      <c r="D25" s="50">
        <f>'Financial Analysis'!D17</f>
        <v>3731061</v>
      </c>
      <c r="F25" s="50">
        <f>'Financial Analysis'!F17</f>
        <v>11708280</v>
      </c>
    </row>
    <row r="26" spans="3:6" x14ac:dyDescent="0.25">
      <c r="C26" t="str">
        <f>'Financial Analysis'!B18</f>
        <v>Other payables</v>
      </c>
      <c r="D26" s="50">
        <f>'Financial Analysis'!D18</f>
        <v>2225853</v>
      </c>
      <c r="F26" s="50">
        <f>'Financial Analysis'!F18</f>
        <v>2185772</v>
      </c>
    </row>
    <row r="27" spans="3:6" x14ac:dyDescent="0.25">
      <c r="C27" t="str">
        <f>'Financial Analysis'!B19</f>
        <v>Tax payables</v>
      </c>
      <c r="D27" s="50">
        <f>'Financial Analysis'!D19</f>
        <v>0</v>
      </c>
      <c r="F27" s="50">
        <f>'Financial Analysis'!F19</f>
        <v>0</v>
      </c>
    </row>
    <row r="28" spans="3:6" x14ac:dyDescent="0.25">
      <c r="C28" t="str">
        <f>'Financial Analysis'!B20</f>
        <v>Bank overdraft</v>
      </c>
      <c r="D28" s="50">
        <f>'Financial Analysis'!D20</f>
        <v>558143</v>
      </c>
      <c r="F28" s="50">
        <f>'Financial Analysis'!F20</f>
        <v>0</v>
      </c>
    </row>
    <row r="29" spans="3:6" x14ac:dyDescent="0.25">
      <c r="C29" t="str">
        <f>'Financial Analysis'!B21</f>
        <v>Bankers' acceptance</v>
      </c>
      <c r="D29" s="50">
        <f>'Financial Analysis'!D21</f>
        <v>4167347</v>
      </c>
      <c r="F29" s="50">
        <f>'Financial Analysis'!F21</f>
        <v>2015720</v>
      </c>
    </row>
    <row r="30" spans="3:6" x14ac:dyDescent="0.25">
      <c r="C30" t="str">
        <f>'Financial Analysis'!B22</f>
        <v>Term loans</v>
      </c>
      <c r="D30" s="50">
        <f>'Financial Analysis'!D22</f>
        <v>537400</v>
      </c>
      <c r="F30" s="50">
        <f>'Financial Analysis'!F22</f>
        <v>537400</v>
      </c>
    </row>
    <row r="31" spans="3:6" x14ac:dyDescent="0.25">
      <c r="C31" t="str">
        <f>'Financial Analysis'!B23</f>
        <v>Provision for taxation</v>
      </c>
      <c r="D31" s="50">
        <f>'Financial Analysis'!D23</f>
        <v>350444</v>
      </c>
      <c r="F31" s="50">
        <f>'Financial Analysis'!F23</f>
        <v>878785</v>
      </c>
    </row>
    <row r="32" spans="3:6" x14ac:dyDescent="0.25">
      <c r="D32" s="51">
        <f>SUM(D25:D31)</f>
        <v>11570248</v>
      </c>
      <c r="F32" s="51">
        <f>SUM(F25:F31)</f>
        <v>17325957</v>
      </c>
    </row>
    <row r="33" spans="3:6" x14ac:dyDescent="0.25">
      <c r="C33" s="5" t="s">
        <v>146</v>
      </c>
      <c r="D33" s="51">
        <f>D21-D32</f>
        <v>28708729</v>
      </c>
      <c r="F33" s="51">
        <f>F21-F32</f>
        <v>28409687</v>
      </c>
    </row>
    <row r="34" spans="3:6" ht="15.75" thickBot="1" x14ac:dyDescent="0.3">
      <c r="D34" s="52">
        <f>D9+D33</f>
        <v>40425786</v>
      </c>
      <c r="F34" s="52">
        <f>F9+F33</f>
        <v>40271205</v>
      </c>
    </row>
    <row r="35" spans="3:6" ht="15.75" thickTop="1" x14ac:dyDescent="0.25"/>
    <row r="36" spans="3:6" x14ac:dyDescent="0.25">
      <c r="C36" s="5" t="s">
        <v>147</v>
      </c>
    </row>
    <row r="38" spans="3:6" x14ac:dyDescent="0.25">
      <c r="C38" t="str">
        <f>'Financial Analysis'!B4</f>
        <v>Share capital</v>
      </c>
      <c r="D38" s="50">
        <f>'Financial Analysis'!D4</f>
        <v>1000000</v>
      </c>
      <c r="F38" s="50">
        <f>'Financial Analysis'!F4</f>
        <v>1000000</v>
      </c>
    </row>
    <row r="39" spans="3:6" x14ac:dyDescent="0.25">
      <c r="C39" t="str">
        <f>'Financial Analysis'!B5</f>
        <v>Retained profits</v>
      </c>
      <c r="D39" s="49">
        <v>35494829</v>
      </c>
      <c r="E39" s="49"/>
      <c r="F39" s="49">
        <v>34761055</v>
      </c>
    </row>
    <row r="40" spans="3:6" x14ac:dyDescent="0.25">
      <c r="D40" s="51">
        <f>SUM(D38:D39)</f>
        <v>36494829</v>
      </c>
      <c r="F40" s="51">
        <f>SUM(F38:F39)</f>
        <v>35761055</v>
      </c>
    </row>
    <row r="42" spans="3:6" x14ac:dyDescent="0.25">
      <c r="C42" s="5" t="s">
        <v>251</v>
      </c>
    </row>
    <row r="44" spans="3:6" x14ac:dyDescent="0.25">
      <c r="C44" t="str">
        <f>'Financial Analysis'!B24</f>
        <v>Long-Term Liabilities</v>
      </c>
      <c r="D44" s="50">
        <f>'Financial Analysis'!D24</f>
        <v>3872881</v>
      </c>
      <c r="F44" s="50">
        <f>'Financial Analysis'!F24</f>
        <v>4451671</v>
      </c>
    </row>
    <row r="45" spans="3:6" x14ac:dyDescent="0.25">
      <c r="C45" t="str">
        <f>'Financial Analysis'!B25</f>
        <v>Deferred taxation</v>
      </c>
      <c r="D45" s="50">
        <f>'Financial Analysis'!D25</f>
        <v>58076</v>
      </c>
      <c r="F45" s="50">
        <f>'Financial Analysis'!F25</f>
        <v>58479</v>
      </c>
    </row>
    <row r="46" spans="3:6" x14ac:dyDescent="0.25">
      <c r="D46" s="51">
        <f>SUM(D44:D45)</f>
        <v>3930957</v>
      </c>
      <c r="F46" s="51">
        <f>SUM(F44:F45)</f>
        <v>4510150</v>
      </c>
    </row>
    <row r="47" spans="3:6" ht="15.75" thickBot="1" x14ac:dyDescent="0.3">
      <c r="D47" s="52">
        <f>D40+D46</f>
        <v>40425786</v>
      </c>
      <c r="F47" s="52">
        <f>F40+F46</f>
        <v>40271205</v>
      </c>
    </row>
    <row r="48" spans="3:6" ht="15.75" thickTop="1" x14ac:dyDescent="0.25"/>
    <row r="50" spans="4:6" x14ac:dyDescent="0.25">
      <c r="D50" s="50">
        <f>D34-D47</f>
        <v>0</v>
      </c>
      <c r="F50" s="50">
        <f>F34-F47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5"/>
  <sheetViews>
    <sheetView topLeftCell="A13" workbookViewId="0">
      <selection activeCell="F38" sqref="F38"/>
    </sheetView>
  </sheetViews>
  <sheetFormatPr defaultRowHeight="15" x14ac:dyDescent="0.25"/>
  <cols>
    <col min="3" max="3" width="36.7109375" customWidth="1"/>
    <col min="4" max="4" width="18.5703125" customWidth="1"/>
    <col min="5" max="5" width="0.5703125" customWidth="1"/>
    <col min="6" max="6" width="17.140625" customWidth="1"/>
    <col min="7" max="7" width="0.7109375" customWidth="1"/>
    <col min="8" max="8" width="16.140625" customWidth="1"/>
    <col min="9" max="9" width="11.28515625" style="18" customWidth="1"/>
  </cols>
  <sheetData>
    <row r="2" spans="3:9" x14ac:dyDescent="0.25">
      <c r="C2" s="129" t="s">
        <v>204</v>
      </c>
      <c r="D2" s="129"/>
      <c r="E2" s="129"/>
      <c r="F2" s="129"/>
      <c r="G2" s="129"/>
      <c r="H2" s="129"/>
      <c r="I2" s="129"/>
    </row>
    <row r="3" spans="3:9" x14ac:dyDescent="0.25">
      <c r="C3" s="129" t="s">
        <v>203</v>
      </c>
      <c r="D3" s="129"/>
      <c r="E3" s="129"/>
      <c r="F3" s="129"/>
      <c r="G3" s="129"/>
      <c r="H3" s="129"/>
      <c r="I3" s="129"/>
    </row>
    <row r="4" spans="3:9" ht="3" customHeight="1" x14ac:dyDescent="0.25">
      <c r="C4" t="s">
        <v>207</v>
      </c>
      <c r="D4" s="63" t="s">
        <v>208</v>
      </c>
      <c r="E4" s="63" t="s">
        <v>209</v>
      </c>
      <c r="F4" s="63" t="s">
        <v>210</v>
      </c>
      <c r="G4" t="s">
        <v>211</v>
      </c>
      <c r="H4" s="63" t="s">
        <v>212</v>
      </c>
      <c r="I4" s="84" t="s">
        <v>213</v>
      </c>
    </row>
    <row r="5" spans="3:9" x14ac:dyDescent="0.25">
      <c r="D5" s="63" t="s">
        <v>205</v>
      </c>
      <c r="E5" s="63"/>
      <c r="F5" s="63" t="s">
        <v>206</v>
      </c>
      <c r="H5" s="63" t="s">
        <v>192</v>
      </c>
      <c r="I5" s="84"/>
    </row>
    <row r="6" spans="3:9" x14ac:dyDescent="0.25">
      <c r="D6" s="80" t="s">
        <v>148</v>
      </c>
      <c r="E6" s="80"/>
      <c r="F6" s="80" t="s">
        <v>148</v>
      </c>
      <c r="H6" s="80" t="s">
        <v>193</v>
      </c>
      <c r="I6" s="61" t="s">
        <v>73</v>
      </c>
    </row>
    <row r="7" spans="3:9" x14ac:dyDescent="0.25">
      <c r="C7" s="62" t="s">
        <v>195</v>
      </c>
      <c r="D7" s="62"/>
      <c r="E7" s="62"/>
      <c r="F7" s="62"/>
      <c r="G7" s="62"/>
      <c r="H7" s="62"/>
      <c r="I7" s="84"/>
    </row>
    <row r="8" spans="3:9" x14ac:dyDescent="0.25">
      <c r="C8" s="62" t="str">
        <f>'Financial Analysis'!B8</f>
        <v>Deferred asset</v>
      </c>
      <c r="D8" s="81">
        <f>'Financial Analysis'!C8</f>
        <v>0</v>
      </c>
      <c r="E8" s="62"/>
      <c r="F8" s="81">
        <f>'Financial Analysis'!E8</f>
        <v>0</v>
      </c>
      <c r="G8" s="62"/>
      <c r="H8" s="62"/>
      <c r="I8" s="84"/>
    </row>
    <row r="9" spans="3:9" x14ac:dyDescent="0.25">
      <c r="C9" s="62" t="str">
        <f>'Financial Analysis'!B9</f>
        <v>Inventories</v>
      </c>
      <c r="D9" s="81">
        <f>'Financial Analysis'!C9</f>
        <v>20958434</v>
      </c>
      <c r="E9" s="62"/>
      <c r="F9" s="81">
        <f>'Financial Analysis'!E9</f>
        <v>23736761</v>
      </c>
      <c r="G9" s="62"/>
      <c r="H9" s="81">
        <f>D9-F9</f>
        <v>-2778327</v>
      </c>
      <c r="I9" s="85">
        <f>H9/F9</f>
        <v>-0.11704743541041678</v>
      </c>
    </row>
    <row r="10" spans="3:9" x14ac:dyDescent="0.25">
      <c r="C10" s="62" t="str">
        <f>'Financial Analysis'!B10</f>
        <v>Trade Receivables</v>
      </c>
      <c r="D10" s="81">
        <f>'Financial Analysis'!C10</f>
        <v>870070</v>
      </c>
      <c r="E10" s="62"/>
      <c r="F10" s="81">
        <f>'Financial Analysis'!E10</f>
        <v>859291</v>
      </c>
      <c r="G10" s="62"/>
      <c r="H10" s="81">
        <f t="shared" ref="H10:H35" si="0">D10-F10</f>
        <v>10779</v>
      </c>
      <c r="I10" s="85">
        <f t="shared" ref="I10:I35" si="1">H10/F10</f>
        <v>1.2544062488726171E-2</v>
      </c>
    </row>
    <row r="11" spans="3:9" x14ac:dyDescent="0.25">
      <c r="C11" s="62" t="str">
        <f>'Financial Analysis'!B11</f>
        <v>Other Receivables</v>
      </c>
      <c r="D11" s="81">
        <f>'Financial Analysis'!C11</f>
        <v>166500</v>
      </c>
      <c r="E11" s="62"/>
      <c r="F11" s="81">
        <f>'Financial Analysis'!E11</f>
        <v>162854</v>
      </c>
      <c r="G11" s="62"/>
      <c r="H11" s="81">
        <f t="shared" si="0"/>
        <v>3646</v>
      </c>
      <c r="I11" s="85">
        <f t="shared" si="1"/>
        <v>2.2388151350289216E-2</v>
      </c>
    </row>
    <row r="12" spans="3:9" x14ac:dyDescent="0.25">
      <c r="C12" s="62" t="str">
        <f>'Financial Analysis'!B12</f>
        <v>Tax Receivables</v>
      </c>
      <c r="D12" s="81">
        <f>'Financial Analysis'!C12</f>
        <v>0</v>
      </c>
      <c r="E12" s="62"/>
      <c r="F12" s="81">
        <f>'Financial Analysis'!E12</f>
        <v>0</v>
      </c>
      <c r="G12" s="62"/>
      <c r="H12" s="81">
        <f t="shared" si="0"/>
        <v>0</v>
      </c>
      <c r="I12" s="86" t="s">
        <v>190</v>
      </c>
    </row>
    <row r="13" spans="3:9" x14ac:dyDescent="0.25">
      <c r="C13" s="62" t="str">
        <f>'Financial Analysis'!B13</f>
        <v>Amount due from director</v>
      </c>
      <c r="D13" s="81">
        <f>'Financial Analysis'!C13</f>
        <v>5980964</v>
      </c>
      <c r="E13" s="62"/>
      <c r="F13" s="81">
        <f>'Financial Analysis'!E13</f>
        <v>5884814</v>
      </c>
      <c r="G13" s="62"/>
      <c r="H13" s="81">
        <f t="shared" si="0"/>
        <v>96150</v>
      </c>
      <c r="I13" s="85">
        <f t="shared" si="1"/>
        <v>1.6338664229659596E-2</v>
      </c>
    </row>
    <row r="14" spans="3:9" x14ac:dyDescent="0.25">
      <c r="C14" s="62" t="str">
        <f>'Financial Analysis'!B14</f>
        <v>Amount due from related companies</v>
      </c>
      <c r="D14" s="81">
        <f>'Financial Analysis'!C14</f>
        <v>10706420</v>
      </c>
      <c r="E14" s="62"/>
      <c r="F14" s="81">
        <f>'Financial Analysis'!E14</f>
        <v>8857867</v>
      </c>
      <c r="G14" s="62"/>
      <c r="H14" s="81">
        <f t="shared" si="0"/>
        <v>1848553</v>
      </c>
      <c r="I14" s="85">
        <f t="shared" si="1"/>
        <v>0.20869053463999854</v>
      </c>
    </row>
    <row r="15" spans="3:9" x14ac:dyDescent="0.25">
      <c r="C15" s="62" t="str">
        <f>'Financial Analysis'!B15</f>
        <v>Fixed deposits</v>
      </c>
      <c r="D15" s="81">
        <f>'Financial Analysis'!C15</f>
        <v>8169</v>
      </c>
      <c r="E15" s="62"/>
      <c r="F15" s="81">
        <f>'Financial Analysis'!E15</f>
        <v>8169</v>
      </c>
      <c r="G15" s="62"/>
      <c r="H15" s="81">
        <f t="shared" si="0"/>
        <v>0</v>
      </c>
      <c r="I15" s="85">
        <f t="shared" si="1"/>
        <v>0</v>
      </c>
    </row>
    <row r="16" spans="3:9" x14ac:dyDescent="0.25">
      <c r="C16" s="62" t="str">
        <f>'Financial Analysis'!B16</f>
        <v>Cash and bank balances</v>
      </c>
      <c r="D16" s="81">
        <f>'Financial Analysis'!C16</f>
        <v>1588420</v>
      </c>
      <c r="E16" s="62"/>
      <c r="F16" s="81">
        <f>'Financial Analysis'!E16</f>
        <v>6225888</v>
      </c>
      <c r="G16" s="62"/>
      <c r="H16" s="81">
        <f t="shared" si="0"/>
        <v>-4637468</v>
      </c>
      <c r="I16" s="85">
        <f t="shared" si="1"/>
        <v>-0.74486852317291929</v>
      </c>
    </row>
    <row r="17" spans="3:9" x14ac:dyDescent="0.25">
      <c r="C17" s="62" t="s">
        <v>194</v>
      </c>
      <c r="D17" s="81">
        <f>SUM(D9:D16)</f>
        <v>40278977</v>
      </c>
      <c r="E17" s="62"/>
      <c r="F17" s="81">
        <f>SUM(F9:F16)</f>
        <v>45735644</v>
      </c>
      <c r="G17" s="62"/>
      <c r="H17" s="81">
        <f t="shared" si="0"/>
        <v>-5456667</v>
      </c>
      <c r="I17" s="85">
        <f t="shared" si="1"/>
        <v>-0.11930884803983519</v>
      </c>
    </row>
    <row r="18" spans="3:9" x14ac:dyDescent="0.25">
      <c r="C18" s="62" t="s">
        <v>196</v>
      </c>
      <c r="D18" s="81">
        <f>'Balance sheet'!D9</f>
        <v>11717057</v>
      </c>
      <c r="E18" s="62"/>
      <c r="F18" s="81">
        <f>'Balance sheet'!F9</f>
        <v>11861518</v>
      </c>
      <c r="G18" s="62"/>
      <c r="H18" s="81">
        <f t="shared" si="0"/>
        <v>-144461</v>
      </c>
      <c r="I18" s="85">
        <f t="shared" si="1"/>
        <v>-1.2178963940365812E-2</v>
      </c>
    </row>
    <row r="19" spans="3:9" x14ac:dyDescent="0.25">
      <c r="C19" s="82" t="s">
        <v>197</v>
      </c>
      <c r="D19" s="83">
        <f>SUM(D17:D18)</f>
        <v>51996034</v>
      </c>
      <c r="E19" s="82"/>
      <c r="F19" s="83">
        <f>SUM(F17:F18)</f>
        <v>57597162</v>
      </c>
      <c r="G19" s="62"/>
      <c r="H19" s="81">
        <f t="shared" si="0"/>
        <v>-5601128</v>
      </c>
      <c r="I19" s="85">
        <f t="shared" si="1"/>
        <v>-9.7246596976427416E-2</v>
      </c>
    </row>
    <row r="20" spans="3:9" x14ac:dyDescent="0.25">
      <c r="C20" s="62" t="s">
        <v>198</v>
      </c>
      <c r="D20" s="81"/>
      <c r="E20" s="62"/>
      <c r="F20" s="81"/>
      <c r="G20" s="62"/>
      <c r="H20" s="62"/>
      <c r="I20" s="84"/>
    </row>
    <row r="21" spans="3:9" x14ac:dyDescent="0.25">
      <c r="C21" s="62" t="str">
        <f>'Financial Analysis'!B17</f>
        <v>Trade payables</v>
      </c>
      <c r="D21" s="81">
        <f>'Financial Analysis'!D17</f>
        <v>3731061</v>
      </c>
      <c r="E21" s="62"/>
      <c r="F21" s="81">
        <f>'Financial Analysis'!F17</f>
        <v>11708280</v>
      </c>
      <c r="G21" s="62"/>
      <c r="H21" s="81">
        <f t="shared" si="0"/>
        <v>-7977219</v>
      </c>
      <c r="I21" s="85">
        <f t="shared" si="1"/>
        <v>-0.68133141674097308</v>
      </c>
    </row>
    <row r="22" spans="3:9" x14ac:dyDescent="0.25">
      <c r="C22" s="62" t="str">
        <f>'Financial Analysis'!B18</f>
        <v>Other payables</v>
      </c>
      <c r="D22" s="81">
        <f>'Financial Analysis'!D18</f>
        <v>2225853</v>
      </c>
      <c r="E22" s="62"/>
      <c r="F22" s="81">
        <f>'Financial Analysis'!F18</f>
        <v>2185772</v>
      </c>
      <c r="G22" s="62"/>
      <c r="H22" s="81">
        <f t="shared" si="0"/>
        <v>40081</v>
      </c>
      <c r="I22" s="85">
        <f t="shared" si="1"/>
        <v>1.8337228219594725E-2</v>
      </c>
    </row>
    <row r="23" spans="3:9" x14ac:dyDescent="0.25">
      <c r="C23" s="62" t="str">
        <f>'Financial Analysis'!B19</f>
        <v>Tax payables</v>
      </c>
      <c r="D23" s="81">
        <f>'Financial Analysis'!D19</f>
        <v>0</v>
      </c>
      <c r="E23" s="62"/>
      <c r="F23" s="81">
        <f>'Financial Analysis'!F19</f>
        <v>0</v>
      </c>
      <c r="G23" s="62"/>
      <c r="H23" s="81">
        <f t="shared" si="0"/>
        <v>0</v>
      </c>
      <c r="I23" s="86" t="s">
        <v>190</v>
      </c>
    </row>
    <row r="24" spans="3:9" x14ac:dyDescent="0.25">
      <c r="C24" s="62" t="str">
        <f>'Financial Analysis'!B20</f>
        <v>Bank overdraft</v>
      </c>
      <c r="D24" s="81">
        <f>'Financial Analysis'!D20</f>
        <v>558143</v>
      </c>
      <c r="E24" s="62"/>
      <c r="F24" s="81">
        <f>'Financial Analysis'!F20</f>
        <v>0</v>
      </c>
      <c r="G24" s="62"/>
      <c r="H24" s="81">
        <f t="shared" si="0"/>
        <v>558143</v>
      </c>
      <c r="I24" s="86" t="s">
        <v>190</v>
      </c>
    </row>
    <row r="25" spans="3:9" x14ac:dyDescent="0.25">
      <c r="C25" s="62" t="str">
        <f>'Financial Analysis'!B21</f>
        <v>Bankers' acceptance</v>
      </c>
      <c r="D25" s="81">
        <f>'Financial Analysis'!D21</f>
        <v>4167347</v>
      </c>
      <c r="E25" s="62"/>
      <c r="F25" s="81">
        <f>'Financial Analysis'!F21</f>
        <v>2015720</v>
      </c>
      <c r="G25" s="62"/>
      <c r="H25" s="81">
        <f t="shared" si="0"/>
        <v>2151627</v>
      </c>
      <c r="I25" s="85">
        <f>H25/F25</f>
        <v>1.0674235508900045</v>
      </c>
    </row>
    <row r="26" spans="3:9" x14ac:dyDescent="0.25">
      <c r="C26" s="62" t="str">
        <f>'Financial Analysis'!B22</f>
        <v>Term loans</v>
      </c>
      <c r="D26" s="81">
        <f>'Financial Analysis'!D22</f>
        <v>537400</v>
      </c>
      <c r="E26" s="62"/>
      <c r="F26" s="81">
        <f>'Financial Analysis'!F22</f>
        <v>537400</v>
      </c>
      <c r="G26" s="62"/>
      <c r="H26" s="81">
        <f t="shared" si="0"/>
        <v>0</v>
      </c>
      <c r="I26" s="85">
        <f t="shared" si="1"/>
        <v>0</v>
      </c>
    </row>
    <row r="27" spans="3:9" x14ac:dyDescent="0.25">
      <c r="C27" s="62" t="str">
        <f>'Financial Analysis'!B23</f>
        <v>Provision for taxation</v>
      </c>
      <c r="D27" s="81">
        <f>'Financial Analysis'!D23</f>
        <v>350444</v>
      </c>
      <c r="E27" s="62"/>
      <c r="F27" s="81">
        <f>'Financial Analysis'!F23</f>
        <v>878785</v>
      </c>
      <c r="G27" s="62"/>
      <c r="H27" s="81">
        <f t="shared" si="0"/>
        <v>-528341</v>
      </c>
      <c r="I27" s="85">
        <f t="shared" si="1"/>
        <v>-0.6012175901955541</v>
      </c>
    </row>
    <row r="28" spans="3:9" x14ac:dyDescent="0.25">
      <c r="C28" s="62" t="s">
        <v>199</v>
      </c>
      <c r="D28" s="81">
        <f>SUM(D21:D27)</f>
        <v>11570248</v>
      </c>
      <c r="E28" s="62"/>
      <c r="F28" s="81">
        <f>SUM(F21:F27)</f>
        <v>17325957</v>
      </c>
      <c r="G28" s="62"/>
      <c r="H28" s="81">
        <f t="shared" si="0"/>
        <v>-5755709</v>
      </c>
      <c r="I28" s="85">
        <f t="shared" si="1"/>
        <v>-0.33220150552145544</v>
      </c>
    </row>
    <row r="29" spans="3:9" x14ac:dyDescent="0.25">
      <c r="C29" s="62" t="str">
        <f>'Financial Analysis'!B24</f>
        <v>Long-Term Liabilities</v>
      </c>
      <c r="D29" s="81">
        <f>'Financial Analysis'!D24</f>
        <v>3872881</v>
      </c>
      <c r="E29" s="62"/>
      <c r="F29" s="81">
        <f>'Financial Analysis'!F24</f>
        <v>4451671</v>
      </c>
      <c r="G29" s="62"/>
      <c r="H29" s="81">
        <f t="shared" si="0"/>
        <v>-578790</v>
      </c>
      <c r="I29" s="85">
        <f t="shared" si="1"/>
        <v>-0.13001634667072207</v>
      </c>
    </row>
    <row r="30" spans="3:9" x14ac:dyDescent="0.25">
      <c r="C30" s="62" t="str">
        <f>'Financial Analysis'!B25</f>
        <v>Deferred taxation</v>
      </c>
      <c r="D30" s="81">
        <f>'Financial Analysis'!D25</f>
        <v>58076</v>
      </c>
      <c r="E30" s="62"/>
      <c r="F30" s="81">
        <f>'Financial Analysis'!F25</f>
        <v>58479</v>
      </c>
      <c r="G30" s="62"/>
      <c r="H30" s="81">
        <f t="shared" si="0"/>
        <v>-403</v>
      </c>
      <c r="I30" s="85">
        <f t="shared" si="1"/>
        <v>-6.8913627114006734E-3</v>
      </c>
    </row>
    <row r="31" spans="3:9" x14ac:dyDescent="0.25">
      <c r="C31" s="62" t="s">
        <v>200</v>
      </c>
      <c r="D31" s="81">
        <f>SUM(D29:D30)</f>
        <v>3930957</v>
      </c>
      <c r="E31" s="62"/>
      <c r="F31" s="81">
        <f>SUM(F29:F30)</f>
        <v>4510150</v>
      </c>
      <c r="G31" s="62"/>
      <c r="H31" s="81">
        <f t="shared" si="0"/>
        <v>-579193</v>
      </c>
      <c r="I31" s="85">
        <f t="shared" si="1"/>
        <v>-0.12841989734266043</v>
      </c>
    </row>
    <row r="32" spans="3:9" x14ac:dyDescent="0.25">
      <c r="C32" s="62" t="str">
        <f>'Financial Analysis'!B4</f>
        <v>Share capital</v>
      </c>
      <c r="D32" s="81">
        <f>'Financial Analysis'!D4</f>
        <v>1000000</v>
      </c>
      <c r="E32" s="62"/>
      <c r="F32" s="81">
        <f>'Financial Analysis'!F4</f>
        <v>1000000</v>
      </c>
      <c r="G32" s="62"/>
      <c r="H32" s="81">
        <f t="shared" si="0"/>
        <v>0</v>
      </c>
      <c r="I32" s="85">
        <f t="shared" si="1"/>
        <v>0</v>
      </c>
    </row>
    <row r="33" spans="3:9" x14ac:dyDescent="0.25">
      <c r="C33" s="62" t="str">
        <f>'Financial Analysis'!B5</f>
        <v>Retained profits</v>
      </c>
      <c r="D33" s="64">
        <v>35494829</v>
      </c>
      <c r="E33" s="64"/>
      <c r="F33" s="64">
        <v>34761055</v>
      </c>
      <c r="G33" s="62"/>
      <c r="H33" s="81">
        <f t="shared" si="0"/>
        <v>733774</v>
      </c>
      <c r="I33" s="85">
        <f t="shared" si="1"/>
        <v>2.1109083139162491E-2</v>
      </c>
    </row>
    <row r="34" spans="3:9" x14ac:dyDescent="0.25">
      <c r="C34" s="62" t="s">
        <v>201</v>
      </c>
      <c r="D34" s="81">
        <f>SUM(D32:D33)</f>
        <v>36494829</v>
      </c>
      <c r="E34" s="62"/>
      <c r="F34" s="81">
        <f>SUM(F32:F33)</f>
        <v>35761055</v>
      </c>
      <c r="G34" s="62"/>
      <c r="H34" s="81">
        <f t="shared" si="0"/>
        <v>733774</v>
      </c>
      <c r="I34" s="85">
        <f t="shared" si="1"/>
        <v>2.0518801808279984E-2</v>
      </c>
    </row>
    <row r="35" spans="3:9" x14ac:dyDescent="0.25">
      <c r="C35" s="87" t="s">
        <v>202</v>
      </c>
      <c r="D35" s="88">
        <f>D28+D31+D34</f>
        <v>51996034</v>
      </c>
      <c r="E35" s="87"/>
      <c r="F35" s="88">
        <f>F28+F31+F34</f>
        <v>57597162</v>
      </c>
      <c r="G35" s="87"/>
      <c r="H35" s="89">
        <f t="shared" si="0"/>
        <v>-5601128</v>
      </c>
      <c r="I35" s="90">
        <f t="shared" si="1"/>
        <v>-9.7246596976427416E-2</v>
      </c>
    </row>
  </sheetData>
  <mergeCells count="2">
    <mergeCell ref="C3:I3"/>
    <mergeCell ref="C2:I2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workbookViewId="0">
      <selection activeCell="F22" sqref="F22"/>
    </sheetView>
  </sheetViews>
  <sheetFormatPr defaultRowHeight="15" x14ac:dyDescent="0.25"/>
  <cols>
    <col min="2" max="2" width="5.42578125" customWidth="1"/>
    <col min="3" max="3" width="24.7109375" customWidth="1"/>
    <col min="4" max="4" width="19" style="49" customWidth="1"/>
    <col min="5" max="5" width="0.42578125" style="49" customWidth="1"/>
    <col min="6" max="6" width="17" style="49" customWidth="1"/>
  </cols>
  <sheetData>
    <row r="2" spans="2:6" x14ac:dyDescent="0.25">
      <c r="D2" s="18">
        <v>2015</v>
      </c>
      <c r="E2" s="18"/>
      <c r="F2" s="18">
        <v>2014</v>
      </c>
    </row>
    <row r="3" spans="2:6" x14ac:dyDescent="0.25">
      <c r="D3" s="18" t="s">
        <v>148</v>
      </c>
      <c r="E3" s="18"/>
      <c r="F3" s="18" t="s">
        <v>148</v>
      </c>
    </row>
    <row r="5" spans="2:6" x14ac:dyDescent="0.25">
      <c r="B5" t="str">
        <f>'Financial Analysis'!B27</f>
        <v>Revenue</v>
      </c>
      <c r="D5" s="49">
        <f>'Financial Analysis'!D27</f>
        <v>61475312</v>
      </c>
      <c r="F5" s="49">
        <f>'Financial Analysis'!F27</f>
        <v>102134948</v>
      </c>
    </row>
    <row r="6" spans="2:6" x14ac:dyDescent="0.25">
      <c r="B6" t="s">
        <v>176</v>
      </c>
      <c r="C6" t="str">
        <f>'Financial Analysis'!B28</f>
        <v>Direct Expenses</v>
      </c>
      <c r="D6" s="49">
        <f>-'Financial Analysis'!C28</f>
        <v>-55956003</v>
      </c>
      <c r="F6" s="49">
        <f>-'Financial Analysis'!E28</f>
        <v>-94946010</v>
      </c>
    </row>
    <row r="7" spans="2:6" x14ac:dyDescent="0.25">
      <c r="B7" s="5" t="s">
        <v>151</v>
      </c>
      <c r="D7" s="53">
        <f>SUM(D5:D6)</f>
        <v>5519309</v>
      </c>
      <c r="F7" s="53">
        <f>SUM(F5:F6)</f>
        <v>7188938</v>
      </c>
    </row>
    <row r="9" spans="2:6" x14ac:dyDescent="0.25">
      <c r="B9" t="s">
        <v>177</v>
      </c>
      <c r="C9" t="str">
        <f>'Financial Analysis'!B29</f>
        <v>Other income</v>
      </c>
      <c r="D9" s="49">
        <f>'Financial Analysis'!D29</f>
        <v>9701</v>
      </c>
      <c r="F9" s="49">
        <f>'Financial Analysis'!F29</f>
        <v>7849</v>
      </c>
    </row>
    <row r="11" spans="2:6" x14ac:dyDescent="0.25">
      <c r="B11" t="s">
        <v>176</v>
      </c>
      <c r="C11" t="str">
        <f>'Financial Analysis'!B30</f>
        <v>Administrative expenses</v>
      </c>
      <c r="D11" s="49">
        <f>-'Financial Analysis'!C30</f>
        <v>-3118951</v>
      </c>
      <c r="F11" s="49">
        <f>-'Financial Analysis'!E30</f>
        <v>-2875855</v>
      </c>
    </row>
    <row r="12" spans="2:6" x14ac:dyDescent="0.25">
      <c r="B12" t="s">
        <v>176</v>
      </c>
      <c r="C12" t="str">
        <f>'Financial Analysis'!B31</f>
        <v>Other operating expenses</v>
      </c>
      <c r="D12" s="58">
        <f>-'Financial Analysis'!C31</f>
        <v>-494142</v>
      </c>
      <c r="F12" s="58">
        <f>-'Financial Analysis'!E31</f>
        <v>-1286424</v>
      </c>
    </row>
    <row r="13" spans="2:6" x14ac:dyDescent="0.25">
      <c r="B13" s="5" t="s">
        <v>186</v>
      </c>
      <c r="D13" s="49">
        <f>SUM(D7:D12)</f>
        <v>1915917</v>
      </c>
      <c r="F13" s="49">
        <f>SUM(F7:F12)</f>
        <v>3034508</v>
      </c>
    </row>
    <row r="14" spans="2:6" x14ac:dyDescent="0.25">
      <c r="B14" s="5"/>
    </row>
    <row r="15" spans="2:6" x14ac:dyDescent="0.25">
      <c r="B15" t="s">
        <v>176</v>
      </c>
      <c r="C15" t="str">
        <f>'Financial Analysis'!B32</f>
        <v>Finance costs</v>
      </c>
      <c r="D15" s="58">
        <f>-'Financial Analysis'!C32</f>
        <v>-395333</v>
      </c>
      <c r="F15" s="58">
        <f>-'Financial Analysis'!E32</f>
        <v>-517381</v>
      </c>
    </row>
    <row r="17" spans="2:6" x14ac:dyDescent="0.25">
      <c r="B17" s="5" t="s">
        <v>149</v>
      </c>
      <c r="D17" s="49">
        <f>SUM(D13:D16)</f>
        <v>1520584</v>
      </c>
      <c r="F17" s="49">
        <f>SUM(F13:F16)</f>
        <v>2517127</v>
      </c>
    </row>
    <row r="19" spans="2:6" x14ac:dyDescent="0.25">
      <c r="B19" t="s">
        <v>176</v>
      </c>
      <c r="C19" t="str">
        <f>'Financial Analysis'!B33</f>
        <v>Taxation</v>
      </c>
      <c r="D19" s="49">
        <f>-'Financial Analysis'!C33</f>
        <v>-786810</v>
      </c>
      <c r="F19" s="49">
        <f>-'Financial Analysis'!E33</f>
        <v>-666326</v>
      </c>
    </row>
    <row r="20" spans="2:6" x14ac:dyDescent="0.25">
      <c r="D20" s="58"/>
      <c r="F20" s="58"/>
    </row>
    <row r="21" spans="2:6" x14ac:dyDescent="0.25">
      <c r="B21" s="5" t="s">
        <v>150</v>
      </c>
      <c r="D21" s="49">
        <f>SUM(D17:D20)</f>
        <v>733774</v>
      </c>
      <c r="F21" s="49">
        <f>SUM(F17:F20)</f>
        <v>1850801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7"/>
  <sheetViews>
    <sheetView workbookViewId="0">
      <selection activeCell="K5" sqref="K5"/>
    </sheetView>
  </sheetViews>
  <sheetFormatPr defaultRowHeight="15" x14ac:dyDescent="0.25"/>
  <cols>
    <col min="1" max="1" width="1.5703125" customWidth="1"/>
    <col min="2" max="2" width="5.42578125" customWidth="1"/>
    <col min="3" max="3" width="24.7109375" customWidth="1"/>
    <col min="4" max="4" width="19" style="49" customWidth="1"/>
    <col min="5" max="5" width="0.42578125" style="49" customWidth="1"/>
    <col min="6" max="6" width="17" style="49" customWidth="1"/>
    <col min="7" max="7" width="16.140625" style="22" customWidth="1"/>
    <col min="8" max="8" width="11.28515625" style="19" customWidth="1"/>
  </cols>
  <sheetData>
    <row r="3" spans="2:8" x14ac:dyDescent="0.25">
      <c r="B3" s="129" t="s">
        <v>204</v>
      </c>
      <c r="C3" s="129"/>
      <c r="D3" s="129"/>
      <c r="E3" s="129"/>
      <c r="F3" s="129"/>
      <c r="G3" s="129"/>
      <c r="H3" s="129"/>
    </row>
    <row r="4" spans="2:8" x14ac:dyDescent="0.25">
      <c r="B4" s="129" t="s">
        <v>214</v>
      </c>
      <c r="C4" s="129"/>
      <c r="D4" s="129"/>
      <c r="E4" s="129"/>
      <c r="F4" s="129"/>
      <c r="G4" s="129"/>
      <c r="H4" s="129"/>
    </row>
    <row r="5" spans="2:8" x14ac:dyDescent="0.25">
      <c r="B5" s="55"/>
      <c r="C5" s="94"/>
      <c r="D5" s="80">
        <v>2015</v>
      </c>
      <c r="E5" s="18"/>
      <c r="F5" s="80">
        <v>2014</v>
      </c>
      <c r="G5" s="136" t="s">
        <v>192</v>
      </c>
      <c r="H5" s="136"/>
    </row>
    <row r="6" spans="2:8" x14ac:dyDescent="0.25">
      <c r="B6" s="56"/>
      <c r="C6" s="91"/>
      <c r="D6" s="93" t="s">
        <v>148</v>
      </c>
      <c r="E6" s="18"/>
      <c r="F6" s="93" t="s">
        <v>148</v>
      </c>
      <c r="G6" s="63" t="s">
        <v>193</v>
      </c>
      <c r="H6" s="63" t="s">
        <v>73</v>
      </c>
    </row>
    <row r="7" spans="2:8" x14ac:dyDescent="0.25">
      <c r="B7" s="95" t="str">
        <f>'Financial Analysis'!B27</f>
        <v>Revenue</v>
      </c>
      <c r="C7" s="95"/>
      <c r="D7" s="64">
        <f>'Financial Analysis'!D27</f>
        <v>61475312</v>
      </c>
      <c r="E7" s="64"/>
      <c r="F7" s="64">
        <f>'Financial Analysis'!F27</f>
        <v>102134948</v>
      </c>
      <c r="G7" s="81">
        <f>D7-F7</f>
        <v>-40659636</v>
      </c>
      <c r="H7" s="66">
        <f>G7/F7</f>
        <v>-0.39809719196214793</v>
      </c>
    </row>
    <row r="8" spans="2:8" x14ac:dyDescent="0.25">
      <c r="B8" s="100" t="s">
        <v>176</v>
      </c>
      <c r="C8" s="101" t="str">
        <f>'Financial Analysis'!B28</f>
        <v>Direct Expenses</v>
      </c>
      <c r="D8" s="60">
        <f>-'Financial Analysis'!C28</f>
        <v>-55956003</v>
      </c>
      <c r="E8" s="64"/>
      <c r="F8" s="64">
        <f>-'Financial Analysis'!E28</f>
        <v>-94946010</v>
      </c>
      <c r="G8" s="81">
        <f>-(D8-F8)</f>
        <v>-38990007</v>
      </c>
      <c r="H8" s="66">
        <f>-(G8/F8)</f>
        <v>-0.41065450775656609</v>
      </c>
    </row>
    <row r="9" spans="2:8" x14ac:dyDescent="0.25">
      <c r="B9" s="97" t="s">
        <v>151</v>
      </c>
      <c r="D9" s="64">
        <f>SUM(D7:D8)</f>
        <v>5519309</v>
      </c>
      <c r="E9" s="64"/>
      <c r="F9" s="64">
        <f>SUM(F7:F8)</f>
        <v>7188938</v>
      </c>
      <c r="G9" s="81">
        <f>D9-F9</f>
        <v>-1669629</v>
      </c>
      <c r="H9" s="66">
        <f>G9/F9</f>
        <v>-0.23224974259063022</v>
      </c>
    </row>
    <row r="10" spans="2:8" x14ac:dyDescent="0.25">
      <c r="B10" s="100" t="s">
        <v>177</v>
      </c>
      <c r="C10" s="101" t="str">
        <f>'Financial Analysis'!B29</f>
        <v>Other income</v>
      </c>
      <c r="D10" s="60">
        <f>'Financial Analysis'!D29</f>
        <v>9701</v>
      </c>
      <c r="E10" s="64"/>
      <c r="F10" s="64">
        <f>'Financial Analysis'!F29</f>
        <v>7849</v>
      </c>
      <c r="G10" s="81">
        <f>D10-F10</f>
        <v>1852</v>
      </c>
      <c r="H10" s="66">
        <f>G10/F10</f>
        <v>0.23595362466556249</v>
      </c>
    </row>
    <row r="11" spans="2:8" x14ac:dyDescent="0.25">
      <c r="B11" s="100" t="s">
        <v>176</v>
      </c>
      <c r="C11" s="101" t="str">
        <f>'Financial Analysis'!B30</f>
        <v>Administrative expenses</v>
      </c>
      <c r="D11" s="60">
        <f>-'Financial Analysis'!C30</f>
        <v>-3118951</v>
      </c>
      <c r="E11" s="64"/>
      <c r="F11" s="64">
        <f>-'Financial Analysis'!E30</f>
        <v>-2875855</v>
      </c>
      <c r="G11" s="81">
        <f>-(D11-F11)</f>
        <v>243096</v>
      </c>
      <c r="H11" s="66">
        <f>-(G11/F11)</f>
        <v>8.4529991950220026E-2</v>
      </c>
    </row>
    <row r="12" spans="2:8" x14ac:dyDescent="0.25">
      <c r="B12" s="100" t="s">
        <v>176</v>
      </c>
      <c r="C12" s="101" t="str">
        <f>'Financial Analysis'!B31</f>
        <v>Other operating expenses</v>
      </c>
      <c r="D12" s="60">
        <f>-'Financial Analysis'!C31</f>
        <v>-494142</v>
      </c>
      <c r="E12" s="64"/>
      <c r="F12" s="64">
        <f>-'Financial Analysis'!E31</f>
        <v>-1286424</v>
      </c>
      <c r="G12" s="81">
        <f>-(D12-F12)</f>
        <v>-792282</v>
      </c>
      <c r="H12" s="66">
        <f>-(G12/F12)</f>
        <v>-0.6158793679222403</v>
      </c>
    </row>
    <row r="13" spans="2:8" x14ac:dyDescent="0.25">
      <c r="B13" s="97" t="s">
        <v>186</v>
      </c>
      <c r="C13" s="98"/>
      <c r="D13" s="64">
        <f>SUM(D9:D12)</f>
        <v>1915917</v>
      </c>
      <c r="E13" s="64"/>
      <c r="F13" s="64">
        <f>SUM(F9:F12)</f>
        <v>3034508</v>
      </c>
      <c r="G13" s="81">
        <f>D13-F13</f>
        <v>-1118591</v>
      </c>
      <c r="H13" s="66">
        <f>G13/F13</f>
        <v>-0.36862351326804871</v>
      </c>
    </row>
    <row r="14" spans="2:8" x14ac:dyDescent="0.25">
      <c r="B14" s="100" t="s">
        <v>176</v>
      </c>
      <c r="C14" s="101" t="str">
        <f>'Financial Analysis'!B32</f>
        <v>Finance costs</v>
      </c>
      <c r="D14" s="60">
        <f>-'Financial Analysis'!C32</f>
        <v>-395333</v>
      </c>
      <c r="E14" s="64"/>
      <c r="F14" s="64">
        <f>-'Financial Analysis'!E32</f>
        <v>-517381</v>
      </c>
      <c r="G14" s="81">
        <f>-(D14-F14)</f>
        <v>-122048</v>
      </c>
      <c r="H14" s="66">
        <f>-(G14/F14)</f>
        <v>-0.23589579052960971</v>
      </c>
    </row>
    <row r="15" spans="2:8" x14ac:dyDescent="0.25">
      <c r="B15" s="97" t="s">
        <v>149</v>
      </c>
      <c r="C15" s="98"/>
      <c r="D15" s="64">
        <f>SUM(D13:D14)</f>
        <v>1520584</v>
      </c>
      <c r="E15" s="64"/>
      <c r="F15" s="64">
        <f>SUM(F13:F14)</f>
        <v>2517127</v>
      </c>
      <c r="G15" s="81">
        <f>D15-F15</f>
        <v>-996543</v>
      </c>
      <c r="H15" s="66">
        <f>G15/F15</f>
        <v>-0.39590493447489938</v>
      </c>
    </row>
    <row r="16" spans="2:8" x14ac:dyDescent="0.25">
      <c r="B16" s="100" t="s">
        <v>176</v>
      </c>
      <c r="C16" s="101" t="str">
        <f>'Financial Analysis'!B33</f>
        <v>Taxation</v>
      </c>
      <c r="D16" s="60">
        <f>-'Financial Analysis'!C33</f>
        <v>-786810</v>
      </c>
      <c r="E16" s="64"/>
      <c r="F16" s="64">
        <f>-'Financial Analysis'!E33</f>
        <v>-666326</v>
      </c>
      <c r="G16" s="81">
        <f>-(D16-F16)</f>
        <v>120484</v>
      </c>
      <c r="H16" s="66">
        <f>-(G16/F16)</f>
        <v>0.18081839820148096</v>
      </c>
    </row>
    <row r="17" spans="2:8" x14ac:dyDescent="0.25">
      <c r="B17" s="96" t="s">
        <v>150</v>
      </c>
      <c r="C17" s="99"/>
      <c r="D17" s="64">
        <f>SUM(D15:D16)</f>
        <v>733774</v>
      </c>
      <c r="E17" s="64"/>
      <c r="F17" s="64">
        <f>SUM(F15:F16)</f>
        <v>1850801</v>
      </c>
      <c r="G17" s="81">
        <f>D17-F17</f>
        <v>-1117027</v>
      </c>
      <c r="H17" s="66">
        <f>G17/F17</f>
        <v>-0.60353706314185052</v>
      </c>
    </row>
    <row r="18" spans="2:8" x14ac:dyDescent="0.25">
      <c r="G18" s="79"/>
      <c r="H18" s="92"/>
    </row>
    <row r="19" spans="2:8" x14ac:dyDescent="0.25">
      <c r="G19" s="79"/>
      <c r="H19" s="92"/>
    </row>
    <row r="20" spans="2:8" x14ac:dyDescent="0.25">
      <c r="G20" s="79"/>
      <c r="H20" s="92"/>
    </row>
    <row r="21" spans="2:8" x14ac:dyDescent="0.25">
      <c r="G21" s="79"/>
      <c r="H21" s="92"/>
    </row>
    <row r="22" spans="2:8" x14ac:dyDescent="0.25">
      <c r="G22" s="79"/>
      <c r="H22" s="92"/>
    </row>
    <row r="23" spans="2:8" x14ac:dyDescent="0.25">
      <c r="G23" s="79"/>
      <c r="H23" s="92"/>
    </row>
    <row r="24" spans="2:8" x14ac:dyDescent="0.25">
      <c r="G24" s="79"/>
      <c r="H24" s="92"/>
    </row>
    <row r="25" spans="2:8" x14ac:dyDescent="0.25">
      <c r="G25" s="79"/>
      <c r="H25" s="92"/>
    </row>
    <row r="26" spans="2:8" x14ac:dyDescent="0.25">
      <c r="G26" s="79"/>
      <c r="H26" s="92"/>
    </row>
    <row r="27" spans="2:8" x14ac:dyDescent="0.25">
      <c r="G27" s="79"/>
      <c r="H27" s="92"/>
    </row>
  </sheetData>
  <mergeCells count="3">
    <mergeCell ref="G5:H5"/>
    <mergeCell ref="B3:H3"/>
    <mergeCell ref="B4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opLeftCell="A16" workbookViewId="0"/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51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39"/>
      <c r="D4" s="22"/>
      <c r="E4" s="22"/>
      <c r="F4" s="22"/>
      <c r="G4" s="22"/>
    </row>
    <row r="5" spans="1:9" x14ac:dyDescent="0.25">
      <c r="B5" s="120" t="s">
        <v>94</v>
      </c>
      <c r="C5" s="120"/>
      <c r="D5" s="120"/>
      <c r="E5" s="5" t="s">
        <v>95</v>
      </c>
    </row>
    <row r="6" spans="1:9" x14ac:dyDescent="0.25">
      <c r="B6" s="3" t="s">
        <v>31</v>
      </c>
      <c r="C6" s="3"/>
      <c r="D6" s="3"/>
      <c r="E6" s="3" t="s">
        <v>32</v>
      </c>
      <c r="F6" s="3"/>
      <c r="G6" s="3"/>
      <c r="H6" s="3" t="s">
        <v>216</v>
      </c>
      <c r="I6" s="3"/>
    </row>
    <row r="7" spans="1:9" x14ac:dyDescent="0.25">
      <c r="B7" s="16"/>
      <c r="C7" s="16"/>
      <c r="D7" s="16"/>
      <c r="E7" s="16"/>
      <c r="F7" s="16"/>
      <c r="G7" s="16"/>
    </row>
    <row r="8" spans="1:9" x14ac:dyDescent="0.25">
      <c r="B8" s="39" t="s">
        <v>33</v>
      </c>
      <c r="C8" s="22"/>
      <c r="D8" s="22"/>
      <c r="E8" s="22"/>
      <c r="F8" s="22"/>
      <c r="G8" s="22"/>
    </row>
    <row r="9" spans="1:9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9" x14ac:dyDescent="0.25">
      <c r="B10" s="17" t="s">
        <v>34</v>
      </c>
      <c r="C10" s="115"/>
      <c r="D10" s="115"/>
    </row>
    <row r="11" spans="1:9" x14ac:dyDescent="0.25">
      <c r="B11" s="17" t="s">
        <v>38</v>
      </c>
      <c r="C11" s="115"/>
      <c r="D11" s="115"/>
    </row>
    <row r="12" spans="1:9" x14ac:dyDescent="0.25">
      <c r="B12" t="s">
        <v>49</v>
      </c>
      <c r="C12" s="115"/>
      <c r="D12" s="115"/>
    </row>
    <row r="13" spans="1:9" x14ac:dyDescent="0.25">
      <c r="B13" t="s">
        <v>50</v>
      </c>
      <c r="C13" s="115"/>
      <c r="D13" s="115"/>
    </row>
    <row r="14" spans="1:9" x14ac:dyDescent="0.25">
      <c r="B14" t="s">
        <v>87</v>
      </c>
      <c r="C14" s="115"/>
      <c r="D14" s="115"/>
    </row>
    <row r="15" spans="1:9" x14ac:dyDescent="0.25">
      <c r="B15" s="16"/>
      <c r="C15" s="116"/>
      <c r="D15" s="116"/>
      <c r="E15" s="16"/>
      <c r="F15" s="16"/>
      <c r="G15" s="16"/>
    </row>
    <row r="16" spans="1:9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6">
    <mergeCell ref="B2:G2"/>
    <mergeCell ref="B22:G22"/>
    <mergeCell ref="C10:D10"/>
    <mergeCell ref="C11:D11"/>
    <mergeCell ref="C12:D12"/>
    <mergeCell ref="C13:D13"/>
    <mergeCell ref="C14:D14"/>
    <mergeCell ref="C15:D15"/>
    <mergeCell ref="B18:D18"/>
    <mergeCell ref="B17:G17"/>
    <mergeCell ref="B5:D5"/>
    <mergeCell ref="C9:D9"/>
    <mergeCell ref="B20:G20"/>
    <mergeCell ref="B21:D21"/>
    <mergeCell ref="B16:G16"/>
    <mergeCell ref="B19:G19"/>
  </mergeCells>
  <pageMargins left="0.46" right="0.42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workbookViewId="0">
      <selection activeCell="J33" sqref="J33"/>
    </sheetView>
  </sheetViews>
  <sheetFormatPr defaultRowHeight="15" x14ac:dyDescent="0.25"/>
  <cols>
    <col min="1" max="1" width="1.28515625" customWidth="1"/>
    <col min="2" max="2" width="2.7109375" customWidth="1"/>
    <col min="3" max="3" width="25.5703125" customWidth="1"/>
    <col min="4" max="4" width="20.28515625" customWidth="1"/>
    <col min="5" max="5" width="20.140625" customWidth="1"/>
    <col min="6" max="6" width="13" customWidth="1"/>
  </cols>
  <sheetData>
    <row r="3" spans="3:6" x14ac:dyDescent="0.25">
      <c r="C3" s="5" t="s">
        <v>189</v>
      </c>
    </row>
    <row r="5" spans="3:6" x14ac:dyDescent="0.25">
      <c r="C5" s="74"/>
      <c r="D5" s="137" t="s">
        <v>156</v>
      </c>
      <c r="E5" s="137"/>
    </row>
    <row r="6" spans="3:6" x14ac:dyDescent="0.25">
      <c r="C6" s="74" t="s">
        <v>141</v>
      </c>
      <c r="D6" s="75" t="s">
        <v>154</v>
      </c>
      <c r="E6" s="75" t="s">
        <v>155</v>
      </c>
    </row>
    <row r="7" spans="3:6" x14ac:dyDescent="0.25">
      <c r="C7" s="74"/>
      <c r="D7" s="75" t="s">
        <v>148</v>
      </c>
      <c r="E7" s="75" t="s">
        <v>148</v>
      </c>
    </row>
    <row r="8" spans="3:6" x14ac:dyDescent="0.25">
      <c r="C8" s="62" t="str">
        <f>'Profit&amp;Loss'!B5</f>
        <v>Revenue</v>
      </c>
      <c r="D8" s="64">
        <f>'Profit&amp;Loss'!D5</f>
        <v>61475312</v>
      </c>
      <c r="E8" s="64">
        <f>'Profit&amp;Loss'!F5</f>
        <v>102134948</v>
      </c>
      <c r="F8" s="49"/>
    </row>
    <row r="9" spans="3:6" x14ac:dyDescent="0.25">
      <c r="C9" s="62" t="str">
        <f>'Profit&amp;Loss'!B7</f>
        <v>Gross profit</v>
      </c>
      <c r="D9" s="64">
        <f>'Profit&amp;Loss'!D7</f>
        <v>5519309</v>
      </c>
      <c r="E9" s="64">
        <f>'Profit&amp;Loss'!F7</f>
        <v>7188938</v>
      </c>
      <c r="F9" s="49"/>
    </row>
    <row r="10" spans="3:6" x14ac:dyDescent="0.25">
      <c r="C10" s="62" t="str">
        <f>'Profit&amp;Loss'!B17</f>
        <v>Profit before taxation</v>
      </c>
      <c r="D10" s="64">
        <f>'Profit&amp;Loss'!D17</f>
        <v>1520584</v>
      </c>
      <c r="E10" s="64">
        <f>'Profit&amp;Loss'!F17</f>
        <v>2517127</v>
      </c>
      <c r="F10" s="49"/>
    </row>
    <row r="11" spans="3:6" x14ac:dyDescent="0.25">
      <c r="C11" s="62" t="s">
        <v>152</v>
      </c>
      <c r="D11" s="64">
        <f>'Balance sheet'!D33</f>
        <v>28708729</v>
      </c>
      <c r="E11" s="64">
        <f>'Balance sheet'!F33</f>
        <v>28409687</v>
      </c>
      <c r="F11" s="49"/>
    </row>
    <row r="12" spans="3:6" x14ac:dyDescent="0.25">
      <c r="C12" s="62" t="s">
        <v>153</v>
      </c>
      <c r="D12" s="64">
        <f>'Balance sheet'!D40</f>
        <v>36494829</v>
      </c>
      <c r="E12" s="64">
        <f>'Balance sheet'!F40</f>
        <v>35761055</v>
      </c>
      <c r="F12" s="49"/>
    </row>
    <row r="13" spans="3:6" x14ac:dyDescent="0.25">
      <c r="D13" s="49"/>
      <c r="E13" s="49"/>
      <c r="F13" s="49"/>
    </row>
    <row r="14" spans="3:6" x14ac:dyDescent="0.25">
      <c r="D14" s="49"/>
      <c r="E14" s="49"/>
      <c r="F14" s="49"/>
    </row>
    <row r="15" spans="3:6" x14ac:dyDescent="0.25">
      <c r="D15" s="49"/>
      <c r="E15" s="49"/>
      <c r="F15" s="49"/>
    </row>
    <row r="16" spans="3:6" x14ac:dyDescent="0.25">
      <c r="D16" s="49"/>
      <c r="E16" s="49"/>
      <c r="F16" s="49"/>
    </row>
    <row r="17" spans="2:6" x14ac:dyDescent="0.25">
      <c r="D17" s="49"/>
      <c r="E17" s="49"/>
      <c r="F17" s="49"/>
    </row>
    <row r="18" spans="2:6" x14ac:dyDescent="0.25">
      <c r="C18" s="5" t="s">
        <v>188</v>
      </c>
      <c r="D18" s="18"/>
      <c r="E18" s="18"/>
    </row>
    <row r="19" spans="2:6" x14ac:dyDescent="0.25">
      <c r="D19" s="18"/>
      <c r="E19" s="18"/>
    </row>
    <row r="20" spans="2:6" x14ac:dyDescent="0.25">
      <c r="D20" s="49"/>
      <c r="E20" s="49"/>
      <c r="F20" s="49"/>
    </row>
    <row r="21" spans="2:6" x14ac:dyDescent="0.25">
      <c r="C21" s="70" t="s">
        <v>187</v>
      </c>
      <c r="D21" s="138" t="s">
        <v>156</v>
      </c>
      <c r="E21" s="139"/>
      <c r="F21" s="77" t="s">
        <v>192</v>
      </c>
    </row>
    <row r="22" spans="2:6" x14ac:dyDescent="0.25">
      <c r="C22" s="71"/>
      <c r="D22" s="72" t="s">
        <v>154</v>
      </c>
      <c r="E22" s="73" t="s">
        <v>155</v>
      </c>
      <c r="F22" s="78" t="s">
        <v>191</v>
      </c>
    </row>
    <row r="23" spans="2:6" x14ac:dyDescent="0.25">
      <c r="B23">
        <v>1</v>
      </c>
      <c r="C23" s="62" t="str">
        <f>'Financial Ratio'!B13</f>
        <v>Current</v>
      </c>
      <c r="D23" s="65">
        <f>'Financial Ratio'!C13</f>
        <v>3.4812544208214034</v>
      </c>
      <c r="E23" s="65">
        <f>'Financial Ratio'!E13</f>
        <v>2.639718198538759</v>
      </c>
      <c r="F23" s="66">
        <f t="shared" ref="F23:F32" si="0">(D23-E23)/E23</f>
        <v>0.31879774998273858</v>
      </c>
    </row>
    <row r="24" spans="2:6" x14ac:dyDescent="0.25">
      <c r="B24">
        <v>2</v>
      </c>
      <c r="C24" s="62" t="str">
        <f>'Financial Ratio'!B29</f>
        <v>Cash</v>
      </c>
      <c r="D24" s="65">
        <f>'Financial Ratio'!C29</f>
        <v>0.13728487064408645</v>
      </c>
      <c r="E24" s="65">
        <f>'Financial Ratio'!E29</f>
        <v>0.35933876552966165</v>
      </c>
      <c r="F24" s="66">
        <f t="shared" si="0"/>
        <v>-0.61795140459802611</v>
      </c>
    </row>
    <row r="25" spans="2:6" x14ac:dyDescent="0.25">
      <c r="B25">
        <v>3</v>
      </c>
      <c r="C25" s="62" t="str">
        <f>'Financial Ratio'!B42</f>
        <v>Asset Turnover</v>
      </c>
      <c r="D25" s="65">
        <f>'Financial Ratio'!C42</f>
        <v>5.2466512708780026</v>
      </c>
      <c r="E25" s="65">
        <f>'Financial Ratio'!E42</f>
        <v>8.6106135825111085</v>
      </c>
      <c r="F25" s="66">
        <f t="shared" si="0"/>
        <v>-0.39067626010596973</v>
      </c>
    </row>
    <row r="26" spans="2:6" x14ac:dyDescent="0.25">
      <c r="B26">
        <v>4</v>
      </c>
      <c r="C26" s="62" t="str">
        <f>'Financial Ratio'!B51</f>
        <v>Trade Receivables Turnover</v>
      </c>
      <c r="D26" s="65">
        <f>'Financial Ratio'!C51</f>
        <v>70.655593228131067</v>
      </c>
      <c r="E26" s="65">
        <f>'Financial Ratio'!E51</f>
        <v>118.8595574723813</v>
      </c>
      <c r="F26" s="66">
        <f t="shared" si="0"/>
        <v>-0.40555396023118379</v>
      </c>
    </row>
    <row r="27" spans="2:6" x14ac:dyDescent="0.25">
      <c r="B27">
        <v>5</v>
      </c>
      <c r="C27" s="62" t="str">
        <f>'Financial Ratio'!B60</f>
        <v>Trade Payables Turnover</v>
      </c>
      <c r="D27" s="65">
        <f>'Financial Ratio'!C60</f>
        <v>14.997343383021612</v>
      </c>
      <c r="E27" s="65">
        <f>'Financial Ratio'!E60</f>
        <v>8.1093046971886569</v>
      </c>
      <c r="F27" s="66">
        <f t="shared" si="0"/>
        <v>0.8493994174643491</v>
      </c>
    </row>
    <row r="28" spans="2:6" x14ac:dyDescent="0.25">
      <c r="B28">
        <v>6</v>
      </c>
      <c r="C28" s="62" t="str">
        <f>'Financial Ratio'!B69</f>
        <v>Debt</v>
      </c>
      <c r="D28" s="65">
        <f>'Financial Ratio'!C69</f>
        <v>0.29812283375305126</v>
      </c>
      <c r="E28" s="65">
        <f>'Financial Ratio'!E69</f>
        <v>0.37911775930904373</v>
      </c>
      <c r="F28" s="66">
        <f t="shared" si="0"/>
        <v>-0.21364054721047293</v>
      </c>
    </row>
    <row r="29" spans="2:6" x14ac:dyDescent="0.25">
      <c r="B29">
        <v>7</v>
      </c>
      <c r="C29" s="62" t="str">
        <f>'IncomeStmnt Ratio '!B9</f>
        <v>Gross Profit Margin</v>
      </c>
      <c r="D29" s="69">
        <f>'IncomeStmnt Ratio '!C9</f>
        <v>8.9780902616647146E-2</v>
      </c>
      <c r="E29" s="69">
        <f>'IncomeStmnt Ratio '!E9</f>
        <v>7.0386661380588356E-2</v>
      </c>
      <c r="F29" s="66">
        <f t="shared" si="0"/>
        <v>0.27553858722168983</v>
      </c>
    </row>
    <row r="30" spans="2:6" x14ac:dyDescent="0.25">
      <c r="B30">
        <v>8</v>
      </c>
      <c r="C30" s="62" t="str">
        <f>'IncomeStmnt Ratio '!B18</f>
        <v>Operating Margin</v>
      </c>
      <c r="D30" s="69">
        <f>'IncomeStmnt Ratio '!C18</f>
        <v>3.1165632799065746E-2</v>
      </c>
      <c r="E30" s="69">
        <f>'IncomeStmnt Ratio '!E18</f>
        <v>2.9710770499437666E-2</v>
      </c>
      <c r="F30" s="66">
        <f t="shared" si="0"/>
        <v>4.8967504887011147E-2</v>
      </c>
    </row>
    <row r="31" spans="2:6" x14ac:dyDescent="0.25">
      <c r="B31">
        <v>9</v>
      </c>
      <c r="C31" s="62" t="str">
        <f>'IncomeStmnt Ratio '!B27</f>
        <v>Net Profit Margin</v>
      </c>
      <c r="D31" s="69">
        <f>'IncomeStmnt Ratio '!C27</f>
        <v>2.4734872431391646E-2</v>
      </c>
      <c r="E31" s="69">
        <f>'IncomeStmnt Ratio '!E27</f>
        <v>2.4645109722873704E-2</v>
      </c>
      <c r="F31" s="66">
        <f t="shared" si="0"/>
        <v>3.6422117623859281E-3</v>
      </c>
    </row>
    <row r="32" spans="2:6" x14ac:dyDescent="0.25">
      <c r="B32">
        <v>10</v>
      </c>
      <c r="C32" s="62" t="str">
        <f>'IncomeStmnt Ratio '!B36</f>
        <v>Return on Equity</v>
      </c>
      <c r="D32" s="65">
        <f>'IncomeStmnt Ratio '!C36</f>
        <v>4.1665738452973708E-2</v>
      </c>
      <c r="E32" s="65">
        <f>'IncomeStmnt Ratio '!E36</f>
        <v>7.0387380909204156E-2</v>
      </c>
      <c r="F32" s="66">
        <f t="shared" si="0"/>
        <v>-0.40805101831079332</v>
      </c>
    </row>
  </sheetData>
  <mergeCells count="2">
    <mergeCell ref="D5:E5"/>
    <mergeCell ref="D21:E2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topLeftCell="A55" workbookViewId="0">
      <selection activeCell="D72" sqref="D72"/>
    </sheetView>
  </sheetViews>
  <sheetFormatPr defaultRowHeight="15" x14ac:dyDescent="0.25"/>
  <cols>
    <col min="2" max="2" width="26.140625" customWidth="1"/>
    <col min="3" max="3" width="14.28515625" customWidth="1"/>
    <col min="4" max="4" width="4" customWidth="1"/>
    <col min="5" max="5" width="15.28515625" customWidth="1"/>
  </cols>
  <sheetData>
    <row r="2" spans="2:6" x14ac:dyDescent="0.25">
      <c r="C2" s="129"/>
      <c r="D2" s="129"/>
      <c r="E2" s="129"/>
    </row>
    <row r="3" spans="2:6" x14ac:dyDescent="0.25">
      <c r="B3" s="5" t="s">
        <v>157</v>
      </c>
      <c r="C3" s="18"/>
      <c r="D3" s="18"/>
      <c r="E3" s="18"/>
    </row>
    <row r="4" spans="2:6" x14ac:dyDescent="0.25">
      <c r="C4" s="18"/>
      <c r="D4" s="18"/>
      <c r="E4" s="18"/>
    </row>
    <row r="5" spans="2:6" x14ac:dyDescent="0.25">
      <c r="B5" s="54" t="s">
        <v>158</v>
      </c>
    </row>
    <row r="6" spans="2:6" x14ac:dyDescent="0.25">
      <c r="C6" s="49"/>
      <c r="D6" s="49"/>
      <c r="E6" s="49"/>
      <c r="F6" s="49"/>
    </row>
    <row r="7" spans="2:6" x14ac:dyDescent="0.25">
      <c r="B7" t="s">
        <v>227</v>
      </c>
      <c r="C7" s="49"/>
      <c r="D7" s="49"/>
      <c r="E7" s="49"/>
      <c r="F7" s="49"/>
    </row>
    <row r="8" spans="2:6" x14ac:dyDescent="0.25">
      <c r="B8" t="s">
        <v>228</v>
      </c>
      <c r="C8" s="49"/>
      <c r="D8" s="49"/>
      <c r="E8" s="49"/>
      <c r="F8" s="49"/>
    </row>
    <row r="9" spans="2:6" x14ac:dyDescent="0.25">
      <c r="B9" t="s">
        <v>229</v>
      </c>
      <c r="C9" s="49"/>
      <c r="D9" s="49"/>
      <c r="E9" s="49"/>
      <c r="F9" s="49"/>
    </row>
    <row r="10" spans="2:6" x14ac:dyDescent="0.25">
      <c r="C10" s="49"/>
      <c r="D10" s="49"/>
      <c r="E10" s="49"/>
      <c r="F10" s="49"/>
    </row>
    <row r="11" spans="2:6" x14ac:dyDescent="0.25">
      <c r="B11" s="102"/>
      <c r="C11" s="103" t="s">
        <v>160</v>
      </c>
      <c r="D11" s="103"/>
      <c r="E11" s="104" t="s">
        <v>160</v>
      </c>
      <c r="F11" s="49"/>
    </row>
    <row r="12" spans="2:6" x14ac:dyDescent="0.25">
      <c r="B12" s="71"/>
      <c r="C12" s="105">
        <v>42369</v>
      </c>
      <c r="D12" s="106"/>
      <c r="E12" s="107">
        <v>42004</v>
      </c>
      <c r="F12" s="49"/>
    </row>
    <row r="13" spans="2:6" x14ac:dyDescent="0.25">
      <c r="B13" s="57" t="s">
        <v>159</v>
      </c>
      <c r="C13" s="58">
        <f>'Balance sheet'!D21/'Balance sheet'!D32</f>
        <v>3.4812544208214034</v>
      </c>
      <c r="D13" s="58"/>
      <c r="E13" s="59">
        <f>'Balance sheet'!F21/'Balance sheet'!F32</f>
        <v>2.639718198538759</v>
      </c>
      <c r="F13" s="49"/>
    </row>
    <row r="14" spans="2:6" x14ac:dyDescent="0.25">
      <c r="C14" s="49"/>
      <c r="D14" s="49"/>
      <c r="E14" s="49"/>
      <c r="F14" s="49"/>
    </row>
    <row r="15" spans="2:6" x14ac:dyDescent="0.25">
      <c r="B15" t="s">
        <v>230</v>
      </c>
      <c r="C15" s="49"/>
      <c r="D15" s="49"/>
      <c r="E15" s="49"/>
      <c r="F15" s="49"/>
    </row>
    <row r="16" spans="2:6" x14ac:dyDescent="0.25">
      <c r="B16" t="s">
        <v>231</v>
      </c>
      <c r="C16" s="49"/>
      <c r="D16" s="49"/>
      <c r="E16" s="49"/>
      <c r="F16" s="49"/>
    </row>
    <row r="17" spans="2:6" x14ac:dyDescent="0.25">
      <c r="C17" s="49"/>
      <c r="D17" s="49"/>
      <c r="E17" s="49"/>
      <c r="F17" s="49"/>
    </row>
    <row r="18" spans="2:6" x14ac:dyDescent="0.25">
      <c r="C18" s="49"/>
      <c r="D18" s="49"/>
      <c r="E18" s="49"/>
      <c r="F18" s="49"/>
    </row>
    <row r="19" spans="2:6" x14ac:dyDescent="0.25">
      <c r="B19" s="5" t="s">
        <v>161</v>
      </c>
      <c r="C19" s="18"/>
      <c r="D19" s="18"/>
      <c r="E19" s="18"/>
      <c r="F19" s="49"/>
    </row>
    <row r="20" spans="2:6" x14ac:dyDescent="0.25">
      <c r="C20" s="18"/>
      <c r="D20" s="18"/>
      <c r="E20" s="18"/>
      <c r="F20" s="49"/>
    </row>
    <row r="21" spans="2:6" x14ac:dyDescent="0.25">
      <c r="B21" s="54" t="s">
        <v>162</v>
      </c>
      <c r="F21" s="49"/>
    </row>
    <row r="22" spans="2:6" x14ac:dyDescent="0.25">
      <c r="B22" s="54"/>
      <c r="F22" s="49"/>
    </row>
    <row r="23" spans="2:6" x14ac:dyDescent="0.25">
      <c r="B23" t="s">
        <v>232</v>
      </c>
      <c r="F23" s="49"/>
    </row>
    <row r="24" spans="2:6" x14ac:dyDescent="0.25">
      <c r="B24" t="s">
        <v>233</v>
      </c>
      <c r="F24" s="49"/>
    </row>
    <row r="25" spans="2:6" x14ac:dyDescent="0.25">
      <c r="B25" t="s">
        <v>234</v>
      </c>
      <c r="F25" s="49"/>
    </row>
    <row r="26" spans="2:6" x14ac:dyDescent="0.25">
      <c r="C26" s="49"/>
      <c r="D26" s="49"/>
      <c r="E26" s="49"/>
      <c r="F26" s="49"/>
    </row>
    <row r="27" spans="2:6" x14ac:dyDescent="0.25">
      <c r="B27" s="102"/>
      <c r="C27" s="103" t="s">
        <v>160</v>
      </c>
      <c r="D27" s="103"/>
      <c r="E27" s="104" t="s">
        <v>160</v>
      </c>
      <c r="F27" s="49"/>
    </row>
    <row r="28" spans="2:6" x14ac:dyDescent="0.25">
      <c r="B28" s="71"/>
      <c r="C28" s="105">
        <v>42369</v>
      </c>
      <c r="D28" s="106"/>
      <c r="E28" s="107">
        <v>42004</v>
      </c>
    </row>
    <row r="29" spans="2:6" x14ac:dyDescent="0.25">
      <c r="B29" s="57" t="s">
        <v>163</v>
      </c>
      <c r="C29" s="58">
        <f>'Balance sheet'!D20/'Balance sheet'!D32</f>
        <v>0.13728487064408645</v>
      </c>
      <c r="D29" s="58"/>
      <c r="E29" s="59">
        <f>'Balance sheet'!F20/'Balance sheet'!F32</f>
        <v>0.35933876552966165</v>
      </c>
    </row>
    <row r="31" spans="2:6" x14ac:dyDescent="0.25">
      <c r="B31" t="s">
        <v>235</v>
      </c>
    </row>
    <row r="32" spans="2:6" x14ac:dyDescent="0.25">
      <c r="B32" t="s">
        <v>236</v>
      </c>
    </row>
    <row r="33" spans="2:7" x14ac:dyDescent="0.25">
      <c r="B33" t="s">
        <v>237</v>
      </c>
    </row>
    <row r="36" spans="2:7" x14ac:dyDescent="0.25">
      <c r="B36" s="5" t="s">
        <v>164</v>
      </c>
      <c r="C36" s="18"/>
      <c r="D36" s="18"/>
      <c r="E36" s="18"/>
    </row>
    <row r="37" spans="2:7" x14ac:dyDescent="0.25">
      <c r="C37" s="18"/>
      <c r="D37" s="18"/>
      <c r="E37" s="18"/>
    </row>
    <row r="38" spans="2:7" x14ac:dyDescent="0.25">
      <c r="B38" s="54" t="s">
        <v>165</v>
      </c>
    </row>
    <row r="39" spans="2:7" x14ac:dyDescent="0.25">
      <c r="C39" s="49"/>
      <c r="D39" s="49"/>
      <c r="E39" s="49"/>
    </row>
    <row r="40" spans="2:7" x14ac:dyDescent="0.25">
      <c r="B40" s="102"/>
      <c r="C40" s="103" t="s">
        <v>160</v>
      </c>
      <c r="D40" s="103"/>
      <c r="E40" s="104" t="s">
        <v>160</v>
      </c>
      <c r="G40" t="s">
        <v>238</v>
      </c>
    </row>
    <row r="41" spans="2:7" x14ac:dyDescent="0.25">
      <c r="B41" s="71"/>
      <c r="C41" s="105">
        <v>42369</v>
      </c>
      <c r="D41" s="106"/>
      <c r="E41" s="107">
        <v>42004</v>
      </c>
      <c r="G41" t="s">
        <v>239</v>
      </c>
    </row>
    <row r="42" spans="2:7" x14ac:dyDescent="0.25">
      <c r="B42" s="57" t="s">
        <v>164</v>
      </c>
      <c r="C42" s="58">
        <f>'Profit&amp;Loss'!D5/'Balance sheet'!D9</f>
        <v>5.2466512708780026</v>
      </c>
      <c r="D42" s="58"/>
      <c r="E42" s="60">
        <f>'Profit&amp;Loss'!F5/'Balance sheet'!F9</f>
        <v>8.6106135825111085</v>
      </c>
      <c r="G42" t="s">
        <v>240</v>
      </c>
    </row>
    <row r="45" spans="2:7" x14ac:dyDescent="0.25">
      <c r="B45" s="5" t="s">
        <v>166</v>
      </c>
      <c r="C45" s="18"/>
      <c r="D45" s="18"/>
      <c r="E45" s="18"/>
    </row>
    <row r="46" spans="2:7" x14ac:dyDescent="0.25">
      <c r="C46" s="18"/>
      <c r="D46" s="18"/>
      <c r="E46" s="18"/>
    </row>
    <row r="47" spans="2:7" x14ac:dyDescent="0.25">
      <c r="B47" s="54" t="s">
        <v>167</v>
      </c>
    </row>
    <row r="48" spans="2:7" x14ac:dyDescent="0.25">
      <c r="C48" s="49"/>
      <c r="D48" s="49"/>
      <c r="E48" s="49"/>
    </row>
    <row r="49" spans="2:7" x14ac:dyDescent="0.25">
      <c r="B49" s="102"/>
      <c r="C49" s="103" t="s">
        <v>160</v>
      </c>
      <c r="D49" s="103"/>
      <c r="E49" s="104" t="s">
        <v>160</v>
      </c>
      <c r="G49" t="s">
        <v>241</v>
      </c>
    </row>
    <row r="50" spans="2:7" x14ac:dyDescent="0.25">
      <c r="B50" s="71"/>
      <c r="C50" s="105">
        <v>42369</v>
      </c>
      <c r="D50" s="106"/>
      <c r="E50" s="107">
        <v>42004</v>
      </c>
      <c r="G50" t="s">
        <v>242</v>
      </c>
    </row>
    <row r="51" spans="2:7" x14ac:dyDescent="0.25">
      <c r="B51" s="57" t="s">
        <v>166</v>
      </c>
      <c r="C51" s="58">
        <f>'Profit&amp;Loss'!D5/'Balance sheet'!D14</f>
        <v>70.655593228131067</v>
      </c>
      <c r="D51" s="58"/>
      <c r="E51" s="60">
        <f>'Profit&amp;Loss'!F5/'Balance sheet'!F14</f>
        <v>118.8595574723813</v>
      </c>
      <c r="G51" t="s">
        <v>243</v>
      </c>
    </row>
    <row r="54" spans="2:7" x14ac:dyDescent="0.25">
      <c r="B54" s="5" t="s">
        <v>168</v>
      </c>
      <c r="C54" s="18"/>
      <c r="D54" s="18"/>
      <c r="E54" s="18"/>
    </row>
    <row r="55" spans="2:7" x14ac:dyDescent="0.25">
      <c r="C55" s="18"/>
      <c r="D55" s="18"/>
      <c r="E55" s="18"/>
    </row>
    <row r="56" spans="2:7" x14ac:dyDescent="0.25">
      <c r="B56" s="54" t="s">
        <v>169</v>
      </c>
    </row>
    <row r="57" spans="2:7" x14ac:dyDescent="0.25">
      <c r="C57" s="49"/>
      <c r="D57" s="49"/>
      <c r="E57" s="49"/>
    </row>
    <row r="58" spans="2:7" x14ac:dyDescent="0.25">
      <c r="B58" s="102"/>
      <c r="C58" s="103" t="s">
        <v>160</v>
      </c>
      <c r="D58" s="103"/>
      <c r="E58" s="104" t="s">
        <v>160</v>
      </c>
      <c r="G58" t="s">
        <v>244</v>
      </c>
    </row>
    <row r="59" spans="2:7" x14ac:dyDescent="0.25">
      <c r="B59" s="71"/>
      <c r="C59" s="105">
        <v>42369</v>
      </c>
      <c r="D59" s="106"/>
      <c r="E59" s="107">
        <v>42004</v>
      </c>
      <c r="G59" t="s">
        <v>245</v>
      </c>
    </row>
    <row r="60" spans="2:7" x14ac:dyDescent="0.25">
      <c r="B60" s="57" t="s">
        <v>168</v>
      </c>
      <c r="C60" s="58">
        <f>-'Profit&amp;Loss'!D6/'Balance sheet'!D25</f>
        <v>14.997343383021612</v>
      </c>
      <c r="D60" s="58"/>
      <c r="E60" s="60">
        <f>-'Profit&amp;Loss'!F6/'Balance sheet'!F25</f>
        <v>8.1093046971886569</v>
      </c>
      <c r="G60" t="s">
        <v>246</v>
      </c>
    </row>
    <row r="62" spans="2:7" x14ac:dyDescent="0.25">
      <c r="G62" s="112"/>
    </row>
    <row r="63" spans="2:7" x14ac:dyDescent="0.25">
      <c r="B63" s="5" t="s">
        <v>170</v>
      </c>
      <c r="C63" s="18"/>
      <c r="D63" s="18"/>
      <c r="E63" s="18"/>
    </row>
    <row r="64" spans="2:7" x14ac:dyDescent="0.25">
      <c r="C64" s="18"/>
      <c r="D64" s="18"/>
      <c r="E64" s="18"/>
      <c r="G64" s="112"/>
    </row>
    <row r="65" spans="2:7" x14ac:dyDescent="0.25">
      <c r="B65" s="54" t="s">
        <v>171</v>
      </c>
    </row>
    <row r="66" spans="2:7" x14ac:dyDescent="0.25">
      <c r="C66" s="49"/>
      <c r="D66" s="49"/>
      <c r="E66" s="49"/>
    </row>
    <row r="67" spans="2:7" x14ac:dyDescent="0.25">
      <c r="B67" s="102"/>
      <c r="C67" s="103" t="s">
        <v>160</v>
      </c>
      <c r="D67" s="103"/>
      <c r="E67" s="104" t="s">
        <v>160</v>
      </c>
      <c r="G67" t="s">
        <v>247</v>
      </c>
    </row>
    <row r="68" spans="2:7" x14ac:dyDescent="0.25">
      <c r="B68" s="71"/>
      <c r="C68" s="105">
        <v>42369</v>
      </c>
      <c r="D68" s="106"/>
      <c r="E68" s="107">
        <v>42004</v>
      </c>
      <c r="G68" t="s">
        <v>248</v>
      </c>
    </row>
    <row r="69" spans="2:7" x14ac:dyDescent="0.25">
      <c r="B69" s="57" t="s">
        <v>172</v>
      </c>
      <c r="C69" s="58">
        <f>('Balance sheet'!D32+'Balance sheet'!D46)/('Balance sheet'!D9+'Balance sheet'!D21)</f>
        <v>0.29812283375305126</v>
      </c>
      <c r="D69" s="58"/>
      <c r="E69" s="60">
        <f>('Balance sheet'!F32+'Balance sheet'!F46)/('Balance sheet'!F9+'Balance sheet'!F21)</f>
        <v>0.37911775930904373</v>
      </c>
    </row>
    <row r="70" spans="2:7" x14ac:dyDescent="0.25">
      <c r="G70" t="s">
        <v>249</v>
      </c>
    </row>
    <row r="71" spans="2:7" x14ac:dyDescent="0.25">
      <c r="G71" t="s">
        <v>250</v>
      </c>
    </row>
  </sheetData>
  <mergeCells count="1">
    <mergeCell ref="C2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tabSelected="1" workbookViewId="0">
      <selection activeCell="B2" sqref="B2"/>
    </sheetView>
  </sheetViews>
  <sheetFormatPr defaultRowHeight="15" x14ac:dyDescent="0.25"/>
  <cols>
    <col min="2" max="2" width="27.85546875" customWidth="1"/>
    <col min="3" max="3" width="14.28515625" customWidth="1"/>
    <col min="4" max="4" width="4" customWidth="1"/>
    <col min="5" max="5" width="15.28515625" customWidth="1"/>
  </cols>
  <sheetData>
    <row r="2" spans="2:6" x14ac:dyDescent="0.25">
      <c r="C2" s="129"/>
      <c r="D2" s="129"/>
      <c r="E2" s="129"/>
    </row>
    <row r="3" spans="2:6" x14ac:dyDescent="0.25">
      <c r="B3" s="5" t="s">
        <v>178</v>
      </c>
      <c r="C3" s="18"/>
      <c r="D3" s="18"/>
      <c r="E3" s="18"/>
    </row>
    <row r="4" spans="2:6" x14ac:dyDescent="0.25">
      <c r="C4" s="18"/>
      <c r="D4" s="18"/>
      <c r="E4" s="18"/>
    </row>
    <row r="5" spans="2:6" x14ac:dyDescent="0.25">
      <c r="B5" s="54" t="s">
        <v>179</v>
      </c>
    </row>
    <row r="6" spans="2:6" x14ac:dyDescent="0.25">
      <c r="C6" s="49"/>
      <c r="D6" s="49"/>
      <c r="E6" s="49"/>
      <c r="F6" s="49"/>
    </row>
    <row r="7" spans="2:6" x14ac:dyDescent="0.25">
      <c r="B7" s="102"/>
      <c r="C7" s="103" t="s">
        <v>160</v>
      </c>
      <c r="D7" s="103"/>
      <c r="E7" s="104" t="s">
        <v>160</v>
      </c>
      <c r="F7" s="49"/>
    </row>
    <row r="8" spans="2:6" x14ac:dyDescent="0.25">
      <c r="B8" s="71"/>
      <c r="C8" s="105">
        <v>42369</v>
      </c>
      <c r="D8" s="106"/>
      <c r="E8" s="107">
        <v>42004</v>
      </c>
      <c r="F8" s="49"/>
    </row>
    <row r="9" spans="2:6" x14ac:dyDescent="0.25">
      <c r="B9" s="57" t="s">
        <v>178</v>
      </c>
      <c r="C9" s="68">
        <f>'Profit&amp;Loss'!D7/'Profit&amp;Loss'!D5</f>
        <v>8.9780902616647146E-2</v>
      </c>
      <c r="D9" s="58"/>
      <c r="E9" s="76">
        <f>'Profit&amp;Loss'!F7/'Profit&amp;Loss'!F5</f>
        <v>7.0386661380588356E-2</v>
      </c>
      <c r="F9" s="49"/>
    </row>
    <row r="10" spans="2:6" x14ac:dyDescent="0.25">
      <c r="C10" s="49"/>
      <c r="D10" s="49"/>
      <c r="E10" s="49"/>
      <c r="F10" s="49"/>
    </row>
    <row r="11" spans="2:6" x14ac:dyDescent="0.25">
      <c r="C11" s="49"/>
      <c r="D11" s="49"/>
      <c r="E11" s="49"/>
      <c r="F11" s="49"/>
    </row>
    <row r="12" spans="2:6" x14ac:dyDescent="0.25">
      <c r="B12" s="5" t="s">
        <v>180</v>
      </c>
      <c r="C12" s="18"/>
      <c r="D12" s="18"/>
      <c r="E12" s="18"/>
      <c r="F12" s="49"/>
    </row>
    <row r="13" spans="2:6" x14ac:dyDescent="0.25">
      <c r="C13" s="18"/>
      <c r="D13" s="18"/>
      <c r="E13" s="18"/>
      <c r="F13" s="49"/>
    </row>
    <row r="14" spans="2:6" x14ac:dyDescent="0.25">
      <c r="B14" s="54" t="s">
        <v>181</v>
      </c>
      <c r="F14" s="49"/>
    </row>
    <row r="15" spans="2:6" x14ac:dyDescent="0.25">
      <c r="C15" s="49"/>
      <c r="D15" s="49"/>
      <c r="E15" s="49"/>
      <c r="F15" s="49"/>
    </row>
    <row r="16" spans="2:6" x14ac:dyDescent="0.25">
      <c r="B16" s="102"/>
      <c r="C16" s="103" t="s">
        <v>160</v>
      </c>
      <c r="D16" s="103"/>
      <c r="E16" s="104" t="s">
        <v>160</v>
      </c>
      <c r="F16" s="49"/>
    </row>
    <row r="17" spans="2:5" x14ac:dyDescent="0.25">
      <c r="B17" s="71"/>
      <c r="C17" s="105">
        <v>42369</v>
      </c>
      <c r="D17" s="106"/>
      <c r="E17" s="107">
        <v>42004</v>
      </c>
    </row>
    <row r="18" spans="2:5" x14ac:dyDescent="0.25">
      <c r="B18" s="57" t="s">
        <v>185</v>
      </c>
      <c r="C18" s="68">
        <f>'Profit&amp;Loss'!D13/'Profit&amp;Loss'!D5</f>
        <v>3.1165632799065746E-2</v>
      </c>
      <c r="D18" s="58"/>
      <c r="E18" s="68">
        <f>'Profit&amp;Loss'!F13/'Profit&amp;Loss'!F5</f>
        <v>2.9710770499437666E-2</v>
      </c>
    </row>
    <row r="21" spans="2:5" x14ac:dyDescent="0.25">
      <c r="B21" s="5" t="s">
        <v>182</v>
      </c>
      <c r="C21" s="18"/>
      <c r="D21" s="18"/>
      <c r="E21" s="18"/>
    </row>
    <row r="22" spans="2:5" x14ac:dyDescent="0.25">
      <c r="C22" s="18"/>
      <c r="D22" s="18"/>
      <c r="E22" s="18"/>
    </row>
    <row r="23" spans="2:5" x14ac:dyDescent="0.25">
      <c r="B23" s="54" t="s">
        <v>183</v>
      </c>
    </row>
    <row r="24" spans="2:5" x14ac:dyDescent="0.25">
      <c r="C24" s="49"/>
      <c r="D24" s="49"/>
      <c r="E24" s="49"/>
    </row>
    <row r="25" spans="2:5" x14ac:dyDescent="0.25">
      <c r="B25" s="102"/>
      <c r="C25" s="103" t="s">
        <v>160</v>
      </c>
      <c r="D25" s="103"/>
      <c r="E25" s="104" t="s">
        <v>160</v>
      </c>
    </row>
    <row r="26" spans="2:5" x14ac:dyDescent="0.25">
      <c r="B26" s="71"/>
      <c r="C26" s="105">
        <v>42369</v>
      </c>
      <c r="D26" s="106"/>
      <c r="E26" s="107">
        <v>42004</v>
      </c>
    </row>
    <row r="27" spans="2:5" x14ac:dyDescent="0.25">
      <c r="B27" s="57" t="s">
        <v>182</v>
      </c>
      <c r="C27" s="68">
        <f>'Profit&amp;Loss'!D17/'Profit&amp;Loss'!D5</f>
        <v>2.4734872431391646E-2</v>
      </c>
      <c r="D27" s="58"/>
      <c r="E27" s="76">
        <f>'Profit&amp;Loss'!F17/'Profit&amp;Loss'!F5</f>
        <v>2.4645109722873704E-2</v>
      </c>
    </row>
    <row r="30" spans="2:5" x14ac:dyDescent="0.25">
      <c r="B30" s="5" t="s">
        <v>184</v>
      </c>
      <c r="C30" s="18"/>
      <c r="D30" s="18"/>
      <c r="E30" s="18"/>
    </row>
    <row r="31" spans="2:5" x14ac:dyDescent="0.25">
      <c r="C31" s="18"/>
      <c r="D31" s="18"/>
      <c r="E31" s="18"/>
    </row>
    <row r="32" spans="2:5" x14ac:dyDescent="0.25">
      <c r="B32" s="54" t="s">
        <v>252</v>
      </c>
    </row>
    <row r="33" spans="2:5" x14ac:dyDescent="0.25">
      <c r="C33" s="49"/>
      <c r="D33" s="49"/>
      <c r="E33" s="49"/>
    </row>
    <row r="34" spans="2:5" x14ac:dyDescent="0.25">
      <c r="B34" s="102"/>
      <c r="C34" s="103" t="s">
        <v>160</v>
      </c>
      <c r="D34" s="103"/>
      <c r="E34" s="104" t="s">
        <v>160</v>
      </c>
    </row>
    <row r="35" spans="2:5" x14ac:dyDescent="0.25">
      <c r="B35" s="71"/>
      <c r="C35" s="105">
        <v>42369</v>
      </c>
      <c r="D35" s="106"/>
      <c r="E35" s="107">
        <v>42004</v>
      </c>
    </row>
    <row r="36" spans="2:5" x14ac:dyDescent="0.25">
      <c r="B36" s="57" t="s">
        <v>184</v>
      </c>
      <c r="C36" s="68">
        <f>'Profit&amp;Loss'!D17/'Balance sheet'!D40</f>
        <v>4.1665738452973708E-2</v>
      </c>
      <c r="D36" s="67"/>
      <c r="E36" s="140">
        <f>'Profit&amp;Loss'!F17/'Balance sheet'!F40</f>
        <v>7.0387380909204156E-2</v>
      </c>
    </row>
  </sheetData>
  <mergeCells count="1"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opLeftCell="A19" workbookViewId="0">
      <selection activeCell="J25" sqref="J25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" customWidth="1"/>
    <col min="6" max="6" width="9.140625" customWidth="1"/>
    <col min="7" max="7" width="9.42578125" customWidth="1"/>
  </cols>
  <sheetData>
    <row r="2" spans="1:9" ht="30" customHeight="1" x14ac:dyDescent="0.25">
      <c r="A2" s="8"/>
      <c r="B2" s="113" t="s">
        <v>52</v>
      </c>
      <c r="C2" s="113"/>
      <c r="D2" s="113"/>
      <c r="E2" s="113"/>
      <c r="F2" s="113"/>
      <c r="G2" s="113"/>
    </row>
    <row r="3" spans="1:9" x14ac:dyDescent="0.25">
      <c r="A3" s="8"/>
      <c r="B3" s="40"/>
      <c r="C3" s="40"/>
      <c r="D3" s="40"/>
      <c r="E3" s="40"/>
      <c r="F3" s="40"/>
      <c r="G3" s="40"/>
    </row>
    <row r="4" spans="1:9" x14ac:dyDescent="0.25">
      <c r="A4" s="8"/>
      <c r="B4" s="123" t="s">
        <v>97</v>
      </c>
      <c r="C4" s="124"/>
      <c r="D4" s="124"/>
      <c r="E4" s="124"/>
      <c r="F4" s="124"/>
      <c r="G4" s="124"/>
    </row>
    <row r="5" spans="1:9" ht="18" x14ac:dyDescent="0.25">
      <c r="A5" s="8"/>
      <c r="B5" s="125" t="s">
        <v>71</v>
      </c>
      <c r="C5" s="125"/>
      <c r="D5" s="125"/>
      <c r="E5" s="37" t="s">
        <v>72</v>
      </c>
      <c r="F5" s="37" t="s">
        <v>73</v>
      </c>
      <c r="G5" s="36" t="s">
        <v>11</v>
      </c>
      <c r="I5" s="108" t="s">
        <v>217</v>
      </c>
    </row>
    <row r="6" spans="1:9" x14ac:dyDescent="0.25">
      <c r="B6" t="s">
        <v>67</v>
      </c>
      <c r="E6" s="27">
        <v>500000</v>
      </c>
      <c r="F6" s="28">
        <v>0.5</v>
      </c>
      <c r="G6" t="s">
        <v>75</v>
      </c>
    </row>
    <row r="7" spans="1:9" x14ac:dyDescent="0.25">
      <c r="B7" s="3" t="s">
        <v>68</v>
      </c>
      <c r="C7" s="3"/>
      <c r="D7" s="3"/>
      <c r="E7" s="29">
        <v>200000</v>
      </c>
      <c r="F7" s="28">
        <v>0.2</v>
      </c>
      <c r="G7" t="s">
        <v>76</v>
      </c>
    </row>
    <row r="8" spans="1:9" x14ac:dyDescent="0.25">
      <c r="B8" s="31" t="s">
        <v>74</v>
      </c>
      <c r="C8" s="31"/>
      <c r="D8" s="31"/>
      <c r="E8" s="32">
        <v>300000</v>
      </c>
      <c r="F8" s="33">
        <v>0.3</v>
      </c>
      <c r="G8" s="34" t="s">
        <v>77</v>
      </c>
    </row>
    <row r="9" spans="1:9" x14ac:dyDescent="0.25">
      <c r="B9" s="3"/>
      <c r="C9" s="3"/>
      <c r="D9" s="3"/>
      <c r="E9" s="29">
        <f>SUM(E6:E8)</f>
        <v>1000000</v>
      </c>
      <c r="F9" s="28">
        <f>SUM(F6:F8)</f>
        <v>1</v>
      </c>
    </row>
    <row r="10" spans="1:9" x14ac:dyDescent="0.25">
      <c r="B10" s="16"/>
      <c r="C10" s="16"/>
      <c r="D10" s="16"/>
      <c r="E10" s="16"/>
      <c r="F10" s="16"/>
      <c r="G10" s="16"/>
    </row>
    <row r="11" spans="1:9" x14ac:dyDescent="0.25">
      <c r="B11" s="39" t="s">
        <v>33</v>
      </c>
      <c r="C11" s="22"/>
      <c r="D11" s="22"/>
      <c r="E11" s="22"/>
      <c r="F11" s="22"/>
      <c r="G11" s="22"/>
    </row>
    <row r="12" spans="1:9" ht="27.75" customHeight="1" x14ac:dyDescent="0.25">
      <c r="B12" s="38" t="s">
        <v>23</v>
      </c>
      <c r="C12" s="121" t="s">
        <v>40</v>
      </c>
      <c r="D12" s="121"/>
      <c r="E12" s="1" t="s">
        <v>35</v>
      </c>
      <c r="F12" s="1" t="s">
        <v>36</v>
      </c>
      <c r="G12" s="2" t="s">
        <v>37</v>
      </c>
    </row>
    <row r="13" spans="1:9" x14ac:dyDescent="0.25">
      <c r="B13" s="17" t="s">
        <v>34</v>
      </c>
      <c r="C13" s="115"/>
      <c r="D13" s="115"/>
    </row>
    <row r="14" spans="1:9" x14ac:dyDescent="0.25">
      <c r="B14" s="17" t="s">
        <v>38</v>
      </c>
      <c r="C14" s="115"/>
      <c r="D14" s="115"/>
    </row>
    <row r="15" spans="1:9" x14ac:dyDescent="0.25">
      <c r="B15" t="s">
        <v>49</v>
      </c>
      <c r="C15" s="115"/>
      <c r="D15" s="115"/>
    </row>
    <row r="16" spans="1:9" x14ac:dyDescent="0.25">
      <c r="B16" t="s">
        <v>50</v>
      </c>
      <c r="C16" s="115"/>
      <c r="D16" s="115"/>
    </row>
    <row r="17" spans="2:7" x14ac:dyDescent="0.25">
      <c r="C17" s="115"/>
      <c r="D17" s="115"/>
    </row>
    <row r="18" spans="2:7" x14ac:dyDescent="0.25">
      <c r="B18" s="16"/>
      <c r="C18" s="116"/>
      <c r="D18" s="116"/>
      <c r="E18" s="16"/>
      <c r="F18" s="16"/>
      <c r="G18" s="16"/>
    </row>
    <row r="19" spans="2:7" x14ac:dyDescent="0.25">
      <c r="B19" s="122" t="s">
        <v>25</v>
      </c>
      <c r="C19" s="122"/>
      <c r="D19" s="122"/>
      <c r="E19" s="122"/>
      <c r="F19" s="122"/>
      <c r="G19" s="122"/>
    </row>
    <row r="20" spans="2:7" ht="60.75" customHeight="1" x14ac:dyDescent="0.25">
      <c r="B20" s="117" t="s">
        <v>110</v>
      </c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6.25" customHeight="1" x14ac:dyDescent="0.25">
      <c r="B22" s="122" t="s">
        <v>47</v>
      </c>
      <c r="C22" s="122"/>
      <c r="D22" s="122"/>
      <c r="E22" s="122"/>
      <c r="F22" s="122"/>
      <c r="G22" s="122"/>
    </row>
    <row r="23" spans="2:7" ht="76.5" customHeight="1" x14ac:dyDescent="0.25">
      <c r="B23" s="117"/>
      <c r="C23" s="118"/>
      <c r="D23" s="118"/>
      <c r="E23" s="118"/>
      <c r="F23" s="118"/>
      <c r="G23" s="119"/>
    </row>
    <row r="24" spans="2:7" x14ac:dyDescent="0.25">
      <c r="B24" s="116"/>
      <c r="C24" s="116"/>
      <c r="D24" s="116"/>
      <c r="E24" s="20"/>
      <c r="F24" s="20"/>
      <c r="G24" s="20"/>
    </row>
    <row r="25" spans="2:7" ht="27" customHeight="1" x14ac:dyDescent="0.25">
      <c r="B25" s="114" t="s">
        <v>39</v>
      </c>
      <c r="C25" s="114"/>
      <c r="D25" s="114"/>
      <c r="E25" s="114"/>
      <c r="F25" s="114"/>
      <c r="G25" s="114"/>
    </row>
    <row r="26" spans="2:7" x14ac:dyDescent="0.25">
      <c r="B26" s="5" t="s">
        <v>23</v>
      </c>
      <c r="C26" s="23" t="s">
        <v>48</v>
      </c>
      <c r="D26" s="5" t="s">
        <v>40</v>
      </c>
      <c r="E26" s="4" t="s">
        <v>42</v>
      </c>
      <c r="F26" s="4" t="s">
        <v>29</v>
      </c>
      <c r="G26" s="4" t="s">
        <v>41</v>
      </c>
    </row>
    <row r="27" spans="2:7" x14ac:dyDescent="0.25">
      <c r="B27">
        <v>1</v>
      </c>
      <c r="C27" t="s">
        <v>43</v>
      </c>
      <c r="D27" t="s">
        <v>69</v>
      </c>
      <c r="E27" t="s">
        <v>45</v>
      </c>
      <c r="F27" t="s">
        <v>46</v>
      </c>
    </row>
  </sheetData>
  <mergeCells count="17">
    <mergeCell ref="C18:D18"/>
    <mergeCell ref="B19:G19"/>
    <mergeCell ref="B20:G20"/>
    <mergeCell ref="B2:G2"/>
    <mergeCell ref="C13:D13"/>
    <mergeCell ref="C14:D14"/>
    <mergeCell ref="B4:G4"/>
    <mergeCell ref="B5:D5"/>
    <mergeCell ref="C12:D12"/>
    <mergeCell ref="C15:D15"/>
    <mergeCell ref="C16:D16"/>
    <mergeCell ref="C17:D17"/>
    <mergeCell ref="B21:D21"/>
    <mergeCell ref="B22:G22"/>
    <mergeCell ref="B23:G23"/>
    <mergeCell ref="B24:D24"/>
    <mergeCell ref="B25:G25"/>
  </mergeCells>
  <pageMargins left="0.46" right="0.42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I5" sqref="I5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53</v>
      </c>
      <c r="C2" s="113"/>
      <c r="D2" s="113"/>
      <c r="E2" s="113"/>
      <c r="F2" s="113"/>
      <c r="G2" s="113"/>
    </row>
    <row r="3" spans="1:9" x14ac:dyDescent="0.25">
      <c r="A3" s="8"/>
      <c r="B3" s="40"/>
      <c r="C3" s="40"/>
      <c r="D3" s="40"/>
      <c r="E3" s="40"/>
      <c r="F3" s="40"/>
      <c r="G3" s="40"/>
    </row>
    <row r="4" spans="1:9" x14ac:dyDescent="0.25">
      <c r="A4" s="8"/>
      <c r="B4" s="39" t="s">
        <v>96</v>
      </c>
      <c r="C4" s="41"/>
      <c r="D4" s="41"/>
      <c r="E4" s="41"/>
      <c r="F4" s="41"/>
      <c r="G4" s="41"/>
    </row>
    <row r="5" spans="1:9" ht="18" x14ac:dyDescent="0.25">
      <c r="A5" s="8"/>
      <c r="B5" s="125" t="s">
        <v>71</v>
      </c>
      <c r="C5" s="125"/>
      <c r="D5" s="125"/>
      <c r="E5" s="36" t="s">
        <v>11</v>
      </c>
      <c r="F5" s="30"/>
      <c r="G5" s="30"/>
      <c r="I5" s="108" t="s">
        <v>218</v>
      </c>
    </row>
    <row r="6" spans="1:9" x14ac:dyDescent="0.25">
      <c r="B6" t="s">
        <v>67</v>
      </c>
      <c r="E6" s="27" t="s">
        <v>70</v>
      </c>
      <c r="F6" s="28"/>
    </row>
    <row r="7" spans="1:9" x14ac:dyDescent="0.25">
      <c r="B7" s="3" t="s">
        <v>68</v>
      </c>
      <c r="C7" s="3"/>
      <c r="D7" s="3"/>
      <c r="E7" s="27" t="s">
        <v>70</v>
      </c>
      <c r="F7" s="28"/>
    </row>
    <row r="8" spans="1:9" x14ac:dyDescent="0.25">
      <c r="B8" s="31" t="s">
        <v>74</v>
      </c>
      <c r="C8" s="31"/>
      <c r="D8" s="31"/>
      <c r="E8" s="35" t="s">
        <v>77</v>
      </c>
      <c r="F8" s="28"/>
    </row>
    <row r="9" spans="1:9" x14ac:dyDescent="0.25">
      <c r="B9" s="16"/>
      <c r="C9" s="16"/>
      <c r="D9" s="16"/>
      <c r="E9" s="16"/>
      <c r="F9" s="16"/>
      <c r="G9" s="16"/>
    </row>
    <row r="10" spans="1:9" x14ac:dyDescent="0.25">
      <c r="B10" s="39" t="s">
        <v>33</v>
      </c>
      <c r="C10" s="22"/>
      <c r="D10" s="22"/>
      <c r="E10" s="22"/>
      <c r="F10" s="22"/>
      <c r="G10" s="22"/>
    </row>
    <row r="11" spans="1:9" ht="27.75" customHeight="1" x14ac:dyDescent="0.25">
      <c r="B11" s="38" t="s">
        <v>23</v>
      </c>
      <c r="C11" s="121" t="s">
        <v>40</v>
      </c>
      <c r="D11" s="121"/>
      <c r="E11" s="1" t="s">
        <v>35</v>
      </c>
      <c r="F11" s="1" t="s">
        <v>36</v>
      </c>
      <c r="G11" s="2" t="s">
        <v>37</v>
      </c>
    </row>
    <row r="12" spans="1:9" x14ac:dyDescent="0.25">
      <c r="B12" s="17" t="s">
        <v>34</v>
      </c>
      <c r="C12" s="115"/>
      <c r="D12" s="115"/>
    </row>
    <row r="13" spans="1:9" x14ac:dyDescent="0.25">
      <c r="B13" s="17" t="s">
        <v>38</v>
      </c>
      <c r="C13" s="115"/>
      <c r="D13" s="115"/>
    </row>
    <row r="14" spans="1:9" x14ac:dyDescent="0.25">
      <c r="B14" t="s">
        <v>49</v>
      </c>
      <c r="C14" s="115"/>
      <c r="D14" s="115"/>
    </row>
    <row r="15" spans="1:9" x14ac:dyDescent="0.25">
      <c r="B15" t="s">
        <v>50</v>
      </c>
      <c r="C15" s="115"/>
      <c r="D15" s="115"/>
    </row>
    <row r="16" spans="1:9" x14ac:dyDescent="0.25">
      <c r="B16" t="s">
        <v>87</v>
      </c>
      <c r="C16" s="115"/>
      <c r="D16" s="115"/>
    </row>
    <row r="17" spans="2:7" x14ac:dyDescent="0.25">
      <c r="B17" s="16"/>
      <c r="C17" s="116"/>
      <c r="D17" s="116"/>
      <c r="E17" s="16"/>
      <c r="F17" s="16"/>
      <c r="G17" s="16"/>
    </row>
    <row r="18" spans="2:7" x14ac:dyDescent="0.25">
      <c r="B18" s="122" t="s">
        <v>25</v>
      </c>
      <c r="C18" s="122"/>
      <c r="D18" s="122"/>
      <c r="E18" s="122"/>
      <c r="F18" s="122"/>
      <c r="G18" s="122"/>
    </row>
    <row r="19" spans="2:7" ht="60.75" customHeight="1" x14ac:dyDescent="0.25">
      <c r="B19" s="117"/>
      <c r="C19" s="118"/>
      <c r="D19" s="118"/>
      <c r="E19" s="118"/>
      <c r="F19" s="118"/>
      <c r="G19" s="119"/>
    </row>
    <row r="20" spans="2:7" x14ac:dyDescent="0.25">
      <c r="B20" s="116"/>
      <c r="C20" s="116"/>
      <c r="D20" s="116"/>
      <c r="E20" s="20"/>
      <c r="F20" s="20"/>
      <c r="G20" s="20"/>
    </row>
    <row r="21" spans="2:7" ht="26.25" customHeight="1" x14ac:dyDescent="0.25">
      <c r="B21" s="122" t="s">
        <v>47</v>
      </c>
      <c r="C21" s="122"/>
      <c r="D21" s="122"/>
      <c r="E21" s="122"/>
      <c r="F21" s="122"/>
      <c r="G21" s="122"/>
    </row>
    <row r="22" spans="2:7" ht="76.5" customHeight="1" x14ac:dyDescent="0.25">
      <c r="B22" s="117"/>
      <c r="C22" s="118"/>
      <c r="D22" s="118"/>
      <c r="E22" s="118"/>
      <c r="F22" s="118"/>
      <c r="G22" s="119"/>
    </row>
    <row r="23" spans="2:7" x14ac:dyDescent="0.25">
      <c r="B23" s="116"/>
      <c r="C23" s="116"/>
      <c r="D23" s="116"/>
      <c r="E23" s="20"/>
      <c r="F23" s="20"/>
      <c r="G23" s="20"/>
    </row>
    <row r="24" spans="2:7" ht="27" customHeight="1" x14ac:dyDescent="0.25">
      <c r="B24" s="114" t="s">
        <v>39</v>
      </c>
      <c r="C24" s="114"/>
      <c r="D24" s="114"/>
      <c r="E24" s="114"/>
      <c r="F24" s="114"/>
      <c r="G24" s="114"/>
    </row>
    <row r="25" spans="2:7" x14ac:dyDescent="0.25">
      <c r="B25" s="5" t="s">
        <v>23</v>
      </c>
      <c r="C25" s="23" t="s">
        <v>48</v>
      </c>
      <c r="D25" s="5" t="s">
        <v>40</v>
      </c>
      <c r="E25" s="4" t="s">
        <v>42</v>
      </c>
      <c r="F25" s="4" t="s">
        <v>29</v>
      </c>
      <c r="G25" s="4" t="s">
        <v>41</v>
      </c>
    </row>
    <row r="26" spans="2:7" x14ac:dyDescent="0.25">
      <c r="B26">
        <v>1</v>
      </c>
      <c r="C26" t="s">
        <v>43</v>
      </c>
      <c r="D26" t="s">
        <v>44</v>
      </c>
      <c r="E26" t="s">
        <v>45</v>
      </c>
      <c r="F26" t="s">
        <v>46</v>
      </c>
    </row>
  </sheetData>
  <mergeCells count="16">
    <mergeCell ref="C17:D17"/>
    <mergeCell ref="B18:G18"/>
    <mergeCell ref="B19:G19"/>
    <mergeCell ref="B2:G2"/>
    <mergeCell ref="C12:D12"/>
    <mergeCell ref="C13:D13"/>
    <mergeCell ref="B5:D5"/>
    <mergeCell ref="C11:D11"/>
    <mergeCell ref="C14:D14"/>
    <mergeCell ref="C15:D15"/>
    <mergeCell ref="C16:D16"/>
    <mergeCell ref="B20:D20"/>
    <mergeCell ref="B21:G21"/>
    <mergeCell ref="B22:G22"/>
    <mergeCell ref="B23:D23"/>
    <mergeCell ref="B24:G24"/>
  </mergeCells>
  <pageMargins left="0.46" right="0.42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I5" sqref="I5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48.75" customHeight="1" x14ac:dyDescent="0.25">
      <c r="A2" s="8"/>
      <c r="B2" s="113" t="s">
        <v>78</v>
      </c>
      <c r="C2" s="113"/>
      <c r="D2" s="113"/>
      <c r="E2" s="113"/>
      <c r="F2" s="113"/>
      <c r="G2" s="113"/>
    </row>
    <row r="3" spans="1:9" x14ac:dyDescent="0.25">
      <c r="B3" s="126"/>
      <c r="C3" s="126"/>
      <c r="D3" s="126"/>
      <c r="E3" s="16"/>
      <c r="F3" s="16"/>
      <c r="G3" s="16"/>
    </row>
    <row r="4" spans="1:9" x14ac:dyDescent="0.25">
      <c r="B4" s="39" t="s">
        <v>96</v>
      </c>
      <c r="C4" s="19"/>
      <c r="D4" s="19"/>
      <c r="E4" s="22"/>
      <c r="F4" s="22"/>
      <c r="G4" s="22"/>
    </row>
    <row r="5" spans="1:9" ht="18" x14ac:dyDescent="0.25">
      <c r="A5" s="8"/>
      <c r="B5" s="125" t="s">
        <v>71</v>
      </c>
      <c r="C5" s="125"/>
      <c r="D5" s="125"/>
      <c r="E5" s="5" t="s">
        <v>79</v>
      </c>
      <c r="F5" s="36" t="s">
        <v>11</v>
      </c>
      <c r="G5" s="30"/>
      <c r="I5" s="108" t="s">
        <v>219</v>
      </c>
    </row>
    <row r="6" spans="1:9" x14ac:dyDescent="0.25">
      <c r="B6" t="s">
        <v>84</v>
      </c>
      <c r="E6" t="s">
        <v>80</v>
      </c>
      <c r="F6" s="27" t="s">
        <v>70</v>
      </c>
    </row>
    <row r="7" spans="1:9" x14ac:dyDescent="0.25">
      <c r="B7" s="3" t="s">
        <v>85</v>
      </c>
      <c r="C7" s="3"/>
      <c r="D7" s="3"/>
      <c r="E7" t="s">
        <v>81</v>
      </c>
      <c r="F7" s="27" t="s">
        <v>70</v>
      </c>
    </row>
    <row r="8" spans="1:9" x14ac:dyDescent="0.25">
      <c r="B8" s="31" t="s">
        <v>86</v>
      </c>
      <c r="C8" s="31"/>
      <c r="D8" s="31"/>
      <c r="E8" t="s">
        <v>82</v>
      </c>
      <c r="F8" s="35" t="s">
        <v>77</v>
      </c>
    </row>
    <row r="9" spans="1:9" x14ac:dyDescent="0.25">
      <c r="B9" s="16"/>
      <c r="C9" s="16"/>
      <c r="D9" s="16"/>
      <c r="E9" s="16"/>
      <c r="F9" s="16"/>
      <c r="G9" s="16"/>
    </row>
    <row r="10" spans="1:9" x14ac:dyDescent="0.25">
      <c r="B10" s="39" t="s">
        <v>33</v>
      </c>
      <c r="C10" s="22"/>
      <c r="D10" s="22"/>
      <c r="E10" s="22"/>
      <c r="F10" s="22"/>
      <c r="G10" s="22"/>
    </row>
    <row r="11" spans="1:9" ht="27.75" customHeight="1" x14ac:dyDescent="0.25">
      <c r="B11" s="38" t="s">
        <v>23</v>
      </c>
      <c r="C11" s="121" t="s">
        <v>40</v>
      </c>
      <c r="D11" s="121"/>
      <c r="E11" s="1" t="s">
        <v>35</v>
      </c>
      <c r="F11" s="1" t="s">
        <v>36</v>
      </c>
      <c r="G11" s="2" t="s">
        <v>37</v>
      </c>
    </row>
    <row r="12" spans="1:9" x14ac:dyDescent="0.25">
      <c r="B12" s="17" t="s">
        <v>34</v>
      </c>
      <c r="C12" s="115"/>
      <c r="D12" s="115"/>
    </row>
    <row r="13" spans="1:9" x14ac:dyDescent="0.25">
      <c r="B13" s="17" t="s">
        <v>38</v>
      </c>
      <c r="C13" s="115"/>
      <c r="D13" s="115"/>
    </row>
    <row r="14" spans="1:9" x14ac:dyDescent="0.25">
      <c r="B14" t="s">
        <v>49</v>
      </c>
      <c r="C14" s="115"/>
      <c r="D14" s="115"/>
    </row>
    <row r="15" spans="1:9" x14ac:dyDescent="0.25">
      <c r="B15" t="s">
        <v>50</v>
      </c>
      <c r="C15" s="115"/>
      <c r="D15" s="115"/>
    </row>
    <row r="16" spans="1:9" x14ac:dyDescent="0.25">
      <c r="C16" s="115"/>
      <c r="D16" s="115"/>
    </row>
    <row r="17" spans="2:7" x14ac:dyDescent="0.25">
      <c r="B17" s="16"/>
      <c r="C17" s="116"/>
      <c r="D17" s="116"/>
      <c r="E17" s="16"/>
      <c r="F17" s="16"/>
      <c r="G17" s="16"/>
    </row>
    <row r="18" spans="2:7" x14ac:dyDescent="0.25">
      <c r="B18" s="122" t="s">
        <v>25</v>
      </c>
      <c r="C18" s="122"/>
      <c r="D18" s="122"/>
      <c r="E18" s="122"/>
      <c r="F18" s="122"/>
      <c r="G18" s="122"/>
    </row>
    <row r="19" spans="2:7" ht="60.75" customHeight="1" x14ac:dyDescent="0.25">
      <c r="B19" s="117"/>
      <c r="C19" s="118"/>
      <c r="D19" s="118"/>
      <c r="E19" s="118"/>
      <c r="F19" s="118"/>
      <c r="G19" s="119"/>
    </row>
    <row r="20" spans="2:7" x14ac:dyDescent="0.25">
      <c r="B20" s="116"/>
      <c r="C20" s="116"/>
      <c r="D20" s="116"/>
      <c r="E20" s="20"/>
      <c r="F20" s="20"/>
      <c r="G20" s="20"/>
    </row>
    <row r="21" spans="2:7" ht="26.25" customHeight="1" x14ac:dyDescent="0.25">
      <c r="B21" s="122" t="s">
        <v>47</v>
      </c>
      <c r="C21" s="122"/>
      <c r="D21" s="122"/>
      <c r="E21" s="122"/>
      <c r="F21" s="122"/>
      <c r="G21" s="122"/>
    </row>
    <row r="22" spans="2:7" ht="76.5" customHeight="1" x14ac:dyDescent="0.25">
      <c r="B22" s="117"/>
      <c r="C22" s="118"/>
      <c r="D22" s="118"/>
      <c r="E22" s="118"/>
      <c r="F22" s="118"/>
      <c r="G22" s="119"/>
    </row>
    <row r="23" spans="2:7" x14ac:dyDescent="0.25">
      <c r="B23" s="116"/>
      <c r="C23" s="116"/>
      <c r="D23" s="116"/>
      <c r="E23" s="20"/>
      <c r="F23" s="20"/>
      <c r="G23" s="20"/>
    </row>
    <row r="24" spans="2:7" ht="27" customHeight="1" x14ac:dyDescent="0.25">
      <c r="B24" s="114" t="s">
        <v>39</v>
      </c>
      <c r="C24" s="114"/>
      <c r="D24" s="114"/>
      <c r="E24" s="114"/>
      <c r="F24" s="114"/>
      <c r="G24" s="114"/>
    </row>
    <row r="25" spans="2:7" x14ac:dyDescent="0.25">
      <c r="B25" s="5" t="s">
        <v>23</v>
      </c>
      <c r="C25" s="23" t="s">
        <v>48</v>
      </c>
      <c r="D25" s="5" t="s">
        <v>40</v>
      </c>
      <c r="E25" s="4" t="s">
        <v>42</v>
      </c>
      <c r="F25" s="4" t="s">
        <v>29</v>
      </c>
      <c r="G25" s="4" t="s">
        <v>41</v>
      </c>
    </row>
    <row r="26" spans="2:7" x14ac:dyDescent="0.25">
      <c r="B26">
        <v>1</v>
      </c>
      <c r="C26" t="s">
        <v>43</v>
      </c>
      <c r="D26" t="s">
        <v>83</v>
      </c>
      <c r="E26" t="s">
        <v>45</v>
      </c>
      <c r="F26" t="s">
        <v>46</v>
      </c>
    </row>
  </sheetData>
  <mergeCells count="17">
    <mergeCell ref="C16:D16"/>
    <mergeCell ref="C17:D17"/>
    <mergeCell ref="B18:G18"/>
    <mergeCell ref="B19:G19"/>
    <mergeCell ref="B2:G2"/>
    <mergeCell ref="C12:D12"/>
    <mergeCell ref="C13:D13"/>
    <mergeCell ref="B3:D3"/>
    <mergeCell ref="B5:D5"/>
    <mergeCell ref="C11:D11"/>
    <mergeCell ref="C14:D14"/>
    <mergeCell ref="C15:D15"/>
    <mergeCell ref="B20:D20"/>
    <mergeCell ref="B21:G21"/>
    <mergeCell ref="B22:G22"/>
    <mergeCell ref="B23:D23"/>
    <mergeCell ref="B24:G24"/>
  </mergeCells>
  <pageMargins left="0.46" right="0.42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I5" sqref="I5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57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22"/>
      <c r="D4" s="22"/>
      <c r="E4" s="22"/>
      <c r="F4" s="22"/>
      <c r="G4" s="22"/>
    </row>
    <row r="5" spans="1:9" ht="18" x14ac:dyDescent="0.25">
      <c r="A5" s="8"/>
      <c r="B5" s="125" t="s">
        <v>71</v>
      </c>
      <c r="C5" s="125"/>
      <c r="D5" s="125"/>
      <c r="E5" s="5" t="s">
        <v>79</v>
      </c>
      <c r="F5" s="36" t="s">
        <v>11</v>
      </c>
      <c r="G5" s="30"/>
      <c r="I5" s="108" t="s">
        <v>219</v>
      </c>
    </row>
    <row r="6" spans="1:9" x14ac:dyDescent="0.25">
      <c r="B6" s="3" t="s">
        <v>85</v>
      </c>
      <c r="C6" s="3"/>
      <c r="D6" s="3"/>
      <c r="E6" t="s">
        <v>81</v>
      </c>
      <c r="F6" s="27" t="s">
        <v>70</v>
      </c>
    </row>
    <row r="7" spans="1:9" x14ac:dyDescent="0.25">
      <c r="B7" s="16"/>
      <c r="C7" s="16"/>
      <c r="D7" s="16"/>
      <c r="E7" s="16"/>
      <c r="F7" s="16"/>
      <c r="G7" s="16"/>
    </row>
    <row r="8" spans="1:9" x14ac:dyDescent="0.25">
      <c r="B8" s="39" t="s">
        <v>33</v>
      </c>
      <c r="C8" s="22"/>
      <c r="D8" s="22"/>
      <c r="E8" s="22"/>
      <c r="F8" s="22"/>
      <c r="G8" s="22"/>
    </row>
    <row r="9" spans="1:9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9" x14ac:dyDescent="0.25">
      <c r="B10" s="17" t="s">
        <v>34</v>
      </c>
      <c r="C10" s="115"/>
      <c r="D10" s="115"/>
    </row>
    <row r="11" spans="1:9" x14ac:dyDescent="0.25">
      <c r="B11" s="17" t="s">
        <v>38</v>
      </c>
      <c r="C11" s="115"/>
      <c r="D11" s="115"/>
    </row>
    <row r="12" spans="1:9" x14ac:dyDescent="0.25">
      <c r="B12" t="s">
        <v>49</v>
      </c>
      <c r="C12" s="115"/>
      <c r="D12" s="115"/>
    </row>
    <row r="13" spans="1:9" x14ac:dyDescent="0.25">
      <c r="B13" t="s">
        <v>50</v>
      </c>
      <c r="C13" s="115"/>
      <c r="D13" s="115"/>
    </row>
    <row r="14" spans="1:9" x14ac:dyDescent="0.25">
      <c r="C14" s="115"/>
      <c r="D14" s="115"/>
    </row>
    <row r="15" spans="1:9" x14ac:dyDescent="0.25">
      <c r="B15" s="16"/>
      <c r="C15" s="116"/>
      <c r="D15" s="116"/>
      <c r="E15" s="16"/>
      <c r="F15" s="16"/>
      <c r="G15" s="16"/>
    </row>
    <row r="16" spans="1:9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6">
    <mergeCell ref="B17:G17"/>
    <mergeCell ref="B2:G2"/>
    <mergeCell ref="C10:D10"/>
    <mergeCell ref="C11:D11"/>
    <mergeCell ref="B5:D5"/>
    <mergeCell ref="C9:D9"/>
    <mergeCell ref="C12:D12"/>
    <mergeCell ref="C13:D13"/>
    <mergeCell ref="C14:D14"/>
    <mergeCell ref="C15:D15"/>
    <mergeCell ref="B16:G16"/>
    <mergeCell ref="B18:D18"/>
    <mergeCell ref="B19:G19"/>
    <mergeCell ref="B20:G20"/>
    <mergeCell ref="B21:D21"/>
    <mergeCell ref="B22:G22"/>
  </mergeCells>
  <pageMargins left="0.46" right="0.42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J13" sqref="J13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10" ht="30" customHeight="1" x14ac:dyDescent="0.25">
      <c r="A2" s="8"/>
      <c r="B2" s="113" t="s">
        <v>58</v>
      </c>
      <c r="C2" s="113"/>
      <c r="D2" s="113"/>
      <c r="E2" s="113"/>
      <c r="F2" s="113"/>
      <c r="G2" s="113"/>
    </row>
    <row r="3" spans="1:10" x14ac:dyDescent="0.25">
      <c r="B3" s="16"/>
      <c r="C3" s="16"/>
      <c r="D3" s="16"/>
      <c r="E3" s="16"/>
      <c r="F3" s="16"/>
      <c r="G3" s="16"/>
    </row>
    <row r="4" spans="1:10" x14ac:dyDescent="0.25">
      <c r="B4" s="39" t="s">
        <v>96</v>
      </c>
      <c r="C4" s="22"/>
      <c r="D4" s="22"/>
      <c r="E4" s="22"/>
      <c r="F4" s="22"/>
      <c r="G4" s="22"/>
    </row>
    <row r="5" spans="1:10" x14ac:dyDescent="0.25">
      <c r="B5" s="5" t="s">
        <v>88</v>
      </c>
      <c r="C5" s="5"/>
      <c r="D5" s="5"/>
      <c r="E5" s="127" t="s">
        <v>90</v>
      </c>
      <c r="F5" s="127"/>
    </row>
    <row r="6" spans="1:10" ht="18" x14ac:dyDescent="0.25">
      <c r="B6" s="34" t="s">
        <v>89</v>
      </c>
      <c r="C6" s="34"/>
      <c r="D6" s="34"/>
      <c r="E6" s="128">
        <v>1</v>
      </c>
      <c r="F6" s="128"/>
      <c r="J6" s="108" t="s">
        <v>220</v>
      </c>
    </row>
    <row r="7" spans="1:10" x14ac:dyDescent="0.25">
      <c r="B7" t="s">
        <v>91</v>
      </c>
      <c r="E7" s="129">
        <v>4</v>
      </c>
      <c r="F7" s="129"/>
    </row>
    <row r="9" spans="1:10" x14ac:dyDescent="0.25">
      <c r="B9" s="16"/>
      <c r="C9" s="16"/>
      <c r="D9" s="16"/>
      <c r="E9" s="16"/>
      <c r="F9" s="16"/>
      <c r="G9" s="16"/>
    </row>
    <row r="10" spans="1:10" x14ac:dyDescent="0.25">
      <c r="B10" s="39" t="s">
        <v>33</v>
      </c>
      <c r="C10" s="22"/>
      <c r="D10" s="22"/>
      <c r="E10" s="22"/>
      <c r="F10" s="22"/>
      <c r="G10" s="22"/>
    </row>
    <row r="11" spans="1:10" ht="27.75" customHeight="1" x14ac:dyDescent="0.25">
      <c r="B11" s="38" t="s">
        <v>23</v>
      </c>
      <c r="C11" s="121" t="s">
        <v>40</v>
      </c>
      <c r="D11" s="121"/>
      <c r="E11" s="1" t="s">
        <v>35</v>
      </c>
      <c r="F11" s="1" t="s">
        <v>36</v>
      </c>
      <c r="G11" s="2" t="s">
        <v>37</v>
      </c>
    </row>
    <row r="12" spans="1:10" x14ac:dyDescent="0.25">
      <c r="B12" s="17" t="s">
        <v>34</v>
      </c>
      <c r="C12" s="115"/>
      <c r="D12" s="115"/>
    </row>
    <row r="13" spans="1:10" x14ac:dyDescent="0.25">
      <c r="B13" s="17" t="s">
        <v>38</v>
      </c>
      <c r="C13" s="115"/>
      <c r="D13" s="115"/>
    </row>
    <row r="14" spans="1:10" x14ac:dyDescent="0.25">
      <c r="B14" t="s">
        <v>49</v>
      </c>
      <c r="C14" s="115"/>
      <c r="D14" s="115"/>
    </row>
    <row r="15" spans="1:10" x14ac:dyDescent="0.25">
      <c r="B15" t="s">
        <v>50</v>
      </c>
      <c r="C15" s="115"/>
      <c r="D15" s="115"/>
    </row>
    <row r="16" spans="1:10" x14ac:dyDescent="0.25">
      <c r="C16" s="115"/>
      <c r="D16" s="115"/>
    </row>
    <row r="17" spans="2:7" x14ac:dyDescent="0.25">
      <c r="B17" s="16"/>
      <c r="C17" s="116"/>
      <c r="D17" s="116"/>
      <c r="E17" s="16"/>
      <c r="F17" s="16"/>
      <c r="G17" s="16"/>
    </row>
    <row r="18" spans="2:7" x14ac:dyDescent="0.25">
      <c r="B18" s="122" t="s">
        <v>25</v>
      </c>
      <c r="C18" s="122"/>
      <c r="D18" s="122"/>
      <c r="E18" s="122"/>
      <c r="F18" s="122"/>
      <c r="G18" s="122"/>
    </row>
    <row r="19" spans="2:7" ht="60.75" customHeight="1" x14ac:dyDescent="0.25">
      <c r="B19" s="117"/>
      <c r="C19" s="118"/>
      <c r="D19" s="118"/>
      <c r="E19" s="118"/>
      <c r="F19" s="118"/>
      <c r="G19" s="119"/>
    </row>
    <row r="20" spans="2:7" x14ac:dyDescent="0.25">
      <c r="B20" s="116"/>
      <c r="C20" s="116"/>
      <c r="D20" s="116"/>
      <c r="E20" s="20"/>
      <c r="F20" s="20"/>
      <c r="G20" s="20"/>
    </row>
    <row r="21" spans="2:7" ht="26.25" customHeight="1" x14ac:dyDescent="0.25">
      <c r="B21" s="122" t="s">
        <v>47</v>
      </c>
      <c r="C21" s="122"/>
      <c r="D21" s="122"/>
      <c r="E21" s="122"/>
      <c r="F21" s="122"/>
      <c r="G21" s="122"/>
    </row>
    <row r="22" spans="2:7" ht="76.5" customHeight="1" x14ac:dyDescent="0.25">
      <c r="B22" s="117"/>
      <c r="C22" s="118"/>
      <c r="D22" s="118"/>
      <c r="E22" s="118"/>
      <c r="F22" s="118"/>
      <c r="G22" s="119"/>
    </row>
    <row r="23" spans="2:7" x14ac:dyDescent="0.25">
      <c r="B23" s="116"/>
      <c r="C23" s="116"/>
      <c r="D23" s="116"/>
      <c r="E23" s="20"/>
      <c r="F23" s="20"/>
      <c r="G23" s="20"/>
    </row>
    <row r="24" spans="2:7" ht="27" customHeight="1" x14ac:dyDescent="0.25">
      <c r="B24" s="114" t="s">
        <v>39</v>
      </c>
      <c r="C24" s="114"/>
      <c r="D24" s="114"/>
      <c r="E24" s="114"/>
      <c r="F24" s="114"/>
      <c r="G24" s="114"/>
    </row>
    <row r="25" spans="2:7" x14ac:dyDescent="0.25">
      <c r="B25" s="5" t="s">
        <v>23</v>
      </c>
      <c r="C25" s="23" t="s">
        <v>48</v>
      </c>
      <c r="D25" s="5" t="s">
        <v>40</v>
      </c>
      <c r="E25" s="4" t="s">
        <v>42</v>
      </c>
      <c r="F25" s="4" t="s">
        <v>29</v>
      </c>
      <c r="G25" s="4" t="s">
        <v>41</v>
      </c>
    </row>
    <row r="26" spans="2:7" x14ac:dyDescent="0.25">
      <c r="B26">
        <v>1</v>
      </c>
      <c r="C26" t="s">
        <v>43</v>
      </c>
      <c r="D26" t="s">
        <v>44</v>
      </c>
      <c r="E26" t="s">
        <v>45</v>
      </c>
      <c r="F26" t="s">
        <v>46</v>
      </c>
    </row>
  </sheetData>
  <mergeCells count="18">
    <mergeCell ref="B2:G2"/>
    <mergeCell ref="C12:D12"/>
    <mergeCell ref="C13:D13"/>
    <mergeCell ref="C15:D15"/>
    <mergeCell ref="C16:D16"/>
    <mergeCell ref="C17:D17"/>
    <mergeCell ref="B18:G18"/>
    <mergeCell ref="B19:G19"/>
    <mergeCell ref="E5:F5"/>
    <mergeCell ref="E6:F6"/>
    <mergeCell ref="E7:F7"/>
    <mergeCell ref="C11:D11"/>
    <mergeCell ref="C14:D14"/>
    <mergeCell ref="B20:D20"/>
    <mergeCell ref="B21:G21"/>
    <mergeCell ref="B22:G22"/>
    <mergeCell ref="B23:D23"/>
    <mergeCell ref="B24:G24"/>
  </mergeCells>
  <pageMargins left="0.46" right="0.42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I4" sqref="I4"/>
    </sheetView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59</v>
      </c>
      <c r="C2" s="113"/>
      <c r="D2" s="113"/>
      <c r="E2" s="113"/>
      <c r="F2" s="113"/>
      <c r="G2" s="113"/>
    </row>
    <row r="3" spans="1:9" x14ac:dyDescent="0.25">
      <c r="B3" s="131"/>
      <c r="C3" s="131"/>
      <c r="D3" s="131"/>
      <c r="E3" s="16"/>
      <c r="F3" s="16"/>
      <c r="G3" s="16"/>
    </row>
    <row r="4" spans="1:9" ht="18" x14ac:dyDescent="0.25">
      <c r="B4" s="39" t="s">
        <v>96</v>
      </c>
      <c r="C4" s="42"/>
      <c r="D4" s="42"/>
      <c r="E4" s="22"/>
      <c r="F4" s="22"/>
      <c r="G4" s="22"/>
      <c r="I4" s="108" t="s">
        <v>93</v>
      </c>
    </row>
    <row r="5" spans="1:9" x14ac:dyDescent="0.25">
      <c r="B5" s="132" t="s">
        <v>93</v>
      </c>
      <c r="C5" s="132"/>
      <c r="D5" s="132"/>
      <c r="E5" s="22"/>
      <c r="F5" s="22"/>
    </row>
    <row r="6" spans="1:9" x14ac:dyDescent="0.25">
      <c r="B6" s="130" t="s">
        <v>92</v>
      </c>
      <c r="C6" s="130"/>
      <c r="D6" s="130"/>
      <c r="E6" s="130"/>
      <c r="F6" s="130"/>
    </row>
    <row r="7" spans="1:9" x14ac:dyDescent="0.25">
      <c r="B7" s="16"/>
      <c r="C7" s="16"/>
      <c r="D7" s="16"/>
      <c r="E7" s="16"/>
      <c r="F7" s="16"/>
      <c r="G7" s="16"/>
    </row>
    <row r="8" spans="1:9" x14ac:dyDescent="0.25">
      <c r="B8" s="39" t="s">
        <v>33</v>
      </c>
      <c r="C8" s="22"/>
      <c r="D8" s="22"/>
      <c r="E8" s="22"/>
      <c r="F8" s="22"/>
      <c r="G8" s="22"/>
    </row>
    <row r="9" spans="1:9" ht="27.75" customHeight="1" x14ac:dyDescent="0.25">
      <c r="B9" s="38" t="s">
        <v>23</v>
      </c>
      <c r="C9" s="121" t="s">
        <v>40</v>
      </c>
      <c r="D9" s="121"/>
      <c r="E9" s="1" t="s">
        <v>35</v>
      </c>
      <c r="F9" s="1" t="s">
        <v>36</v>
      </c>
      <c r="G9" s="2" t="s">
        <v>37</v>
      </c>
    </row>
    <row r="10" spans="1:9" x14ac:dyDescent="0.25">
      <c r="B10" s="17" t="s">
        <v>34</v>
      </c>
      <c r="C10" s="115"/>
      <c r="D10" s="115"/>
    </row>
    <row r="11" spans="1:9" x14ac:dyDescent="0.25">
      <c r="B11" s="17" t="s">
        <v>38</v>
      </c>
      <c r="C11" s="115"/>
      <c r="D11" s="115"/>
    </row>
    <row r="12" spans="1:9" x14ac:dyDescent="0.25">
      <c r="B12" t="s">
        <v>49</v>
      </c>
      <c r="C12" s="115"/>
      <c r="D12" s="115"/>
    </row>
    <row r="13" spans="1:9" x14ac:dyDescent="0.25">
      <c r="B13" t="s">
        <v>50</v>
      </c>
      <c r="C13" s="115"/>
      <c r="D13" s="115"/>
    </row>
    <row r="14" spans="1:9" x14ac:dyDescent="0.25">
      <c r="C14" s="115"/>
      <c r="D14" s="115"/>
    </row>
    <row r="15" spans="1:9" x14ac:dyDescent="0.25">
      <c r="B15" s="16"/>
      <c r="C15" s="116"/>
      <c r="D15" s="116"/>
      <c r="E15" s="16"/>
      <c r="F15" s="16"/>
      <c r="G15" s="16"/>
    </row>
    <row r="16" spans="1:9" x14ac:dyDescent="0.25">
      <c r="B16" s="122" t="s">
        <v>25</v>
      </c>
      <c r="C16" s="122"/>
      <c r="D16" s="122"/>
      <c r="E16" s="122"/>
      <c r="F16" s="122"/>
      <c r="G16" s="122"/>
    </row>
    <row r="17" spans="2:7" ht="60.75" customHeight="1" x14ac:dyDescent="0.25">
      <c r="B17" s="117"/>
      <c r="C17" s="118"/>
      <c r="D17" s="118"/>
      <c r="E17" s="118"/>
      <c r="F17" s="118"/>
      <c r="G17" s="119"/>
    </row>
    <row r="18" spans="2:7" x14ac:dyDescent="0.25">
      <c r="B18" s="116"/>
      <c r="C18" s="116"/>
      <c r="D18" s="116"/>
      <c r="E18" s="20"/>
      <c r="F18" s="20"/>
      <c r="G18" s="20"/>
    </row>
    <row r="19" spans="2:7" ht="26.25" customHeight="1" x14ac:dyDescent="0.25">
      <c r="B19" s="122" t="s">
        <v>47</v>
      </c>
      <c r="C19" s="122"/>
      <c r="D19" s="122"/>
      <c r="E19" s="122"/>
      <c r="F19" s="122"/>
      <c r="G19" s="122"/>
    </row>
    <row r="20" spans="2:7" ht="76.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7" customHeight="1" x14ac:dyDescent="0.25">
      <c r="B22" s="114" t="s">
        <v>39</v>
      </c>
      <c r="C22" s="114"/>
      <c r="D22" s="114"/>
      <c r="E22" s="114"/>
      <c r="F22" s="114"/>
      <c r="G22" s="114"/>
    </row>
    <row r="23" spans="2:7" x14ac:dyDescent="0.25">
      <c r="B23" s="5" t="s">
        <v>23</v>
      </c>
      <c r="C23" s="23" t="s">
        <v>48</v>
      </c>
      <c r="D23" s="5" t="s">
        <v>40</v>
      </c>
      <c r="E23" s="4" t="s">
        <v>42</v>
      </c>
      <c r="F23" s="4" t="s">
        <v>29</v>
      </c>
      <c r="G23" s="4" t="s">
        <v>41</v>
      </c>
    </row>
    <row r="24" spans="2:7" x14ac:dyDescent="0.25">
      <c r="B24">
        <v>1</v>
      </c>
      <c r="C24" t="s">
        <v>43</v>
      </c>
      <c r="D24" t="s">
        <v>44</v>
      </c>
      <c r="E24" t="s">
        <v>45</v>
      </c>
      <c r="F24" t="s">
        <v>46</v>
      </c>
    </row>
  </sheetData>
  <mergeCells count="18">
    <mergeCell ref="C14:D14"/>
    <mergeCell ref="C15:D15"/>
    <mergeCell ref="B16:G16"/>
    <mergeCell ref="B17:G17"/>
    <mergeCell ref="B2:G2"/>
    <mergeCell ref="B6:F6"/>
    <mergeCell ref="C10:D10"/>
    <mergeCell ref="C11:D11"/>
    <mergeCell ref="B3:D3"/>
    <mergeCell ref="B5:D5"/>
    <mergeCell ref="C9:D9"/>
    <mergeCell ref="C12:D12"/>
    <mergeCell ref="C13:D13"/>
    <mergeCell ref="B18:D18"/>
    <mergeCell ref="B19:G19"/>
    <mergeCell ref="B20:G20"/>
    <mergeCell ref="B21:D21"/>
    <mergeCell ref="B22:G22"/>
  </mergeCells>
  <pageMargins left="0.46" right="0.42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/>
  </sheetViews>
  <sheetFormatPr defaultRowHeight="15" x14ac:dyDescent="0.25"/>
  <cols>
    <col min="1" max="1" width="5.5703125" customWidth="1"/>
    <col min="2" max="2" width="4.140625" customWidth="1"/>
    <col min="3" max="3" width="11.7109375" customWidth="1"/>
    <col min="4" max="4" width="45.28515625" customWidth="1"/>
    <col min="6" max="6" width="9" customWidth="1"/>
  </cols>
  <sheetData>
    <row r="2" spans="1:9" ht="30" customHeight="1" x14ac:dyDescent="0.25">
      <c r="A2" s="8"/>
      <c r="B2" s="113" t="s">
        <v>60</v>
      </c>
      <c r="C2" s="113"/>
      <c r="D2" s="113"/>
      <c r="E2" s="113"/>
      <c r="F2" s="113"/>
      <c r="G2" s="113"/>
    </row>
    <row r="3" spans="1:9" x14ac:dyDescent="0.25">
      <c r="B3" s="16"/>
      <c r="C3" s="16"/>
      <c r="D3" s="16"/>
      <c r="E3" s="16"/>
      <c r="F3" s="16"/>
      <c r="G3" s="16"/>
    </row>
    <row r="4" spans="1:9" x14ac:dyDescent="0.25">
      <c r="B4" s="39" t="s">
        <v>96</v>
      </c>
      <c r="C4" s="22"/>
      <c r="D4" s="22"/>
      <c r="E4" s="22"/>
      <c r="F4" s="22"/>
      <c r="G4" s="22"/>
    </row>
    <row r="5" spans="1:9" ht="15" customHeight="1" x14ac:dyDescent="0.25">
      <c r="B5" s="125" t="s">
        <v>98</v>
      </c>
      <c r="C5" s="125"/>
      <c r="D5" s="125"/>
      <c r="E5" s="37" t="s">
        <v>72</v>
      </c>
      <c r="F5" s="37" t="s">
        <v>73</v>
      </c>
      <c r="G5" s="36" t="s">
        <v>29</v>
      </c>
      <c r="I5" s="108" t="s">
        <v>221</v>
      </c>
    </row>
    <row r="6" spans="1:9" ht="15" customHeight="1" x14ac:dyDescent="0.25">
      <c r="B6" t="s">
        <v>67</v>
      </c>
      <c r="E6" s="27">
        <v>500000</v>
      </c>
      <c r="F6" s="28">
        <v>0.5</v>
      </c>
    </row>
    <row r="7" spans="1:9" x14ac:dyDescent="0.25">
      <c r="B7" s="31"/>
      <c r="C7" s="31"/>
      <c r="D7" s="31"/>
      <c r="E7" s="43"/>
      <c r="F7" s="44"/>
      <c r="G7" s="34"/>
    </row>
    <row r="8" spans="1:9" ht="18" x14ac:dyDescent="0.25">
      <c r="B8" s="125" t="s">
        <v>99</v>
      </c>
      <c r="C8" s="125"/>
      <c r="D8" s="125"/>
      <c r="E8" s="36" t="s">
        <v>29</v>
      </c>
      <c r="F8" s="37"/>
      <c r="I8" s="108" t="s">
        <v>222</v>
      </c>
    </row>
    <row r="9" spans="1:9" x14ac:dyDescent="0.25">
      <c r="B9" t="s">
        <v>28</v>
      </c>
      <c r="E9" s="27"/>
      <c r="F9" s="28"/>
    </row>
    <row r="10" spans="1:9" x14ac:dyDescent="0.25">
      <c r="B10" s="16"/>
      <c r="C10" s="16"/>
      <c r="D10" s="16"/>
      <c r="E10" s="16"/>
      <c r="F10" s="16"/>
      <c r="G10" s="16"/>
    </row>
    <row r="11" spans="1:9" x14ac:dyDescent="0.25">
      <c r="B11" s="39" t="s">
        <v>33</v>
      </c>
      <c r="C11" s="22"/>
      <c r="D11" s="22"/>
      <c r="E11" s="22"/>
      <c r="F11" s="22"/>
      <c r="G11" s="22"/>
    </row>
    <row r="12" spans="1:9" ht="27.75" customHeight="1" x14ac:dyDescent="0.25">
      <c r="B12" s="38" t="s">
        <v>23</v>
      </c>
      <c r="C12" s="121" t="s">
        <v>40</v>
      </c>
      <c r="D12" s="121"/>
      <c r="E12" s="1" t="s">
        <v>35</v>
      </c>
      <c r="F12" s="1" t="s">
        <v>36</v>
      </c>
      <c r="G12" s="2" t="s">
        <v>37</v>
      </c>
    </row>
    <row r="13" spans="1:9" x14ac:dyDescent="0.25">
      <c r="B13" s="17" t="s">
        <v>34</v>
      </c>
      <c r="C13" s="115"/>
      <c r="D13" s="115"/>
    </row>
    <row r="14" spans="1:9" x14ac:dyDescent="0.25">
      <c r="B14" s="17" t="s">
        <v>38</v>
      </c>
      <c r="C14" s="115"/>
      <c r="D14" s="115"/>
    </row>
    <row r="15" spans="1:9" x14ac:dyDescent="0.25">
      <c r="B15" t="s">
        <v>49</v>
      </c>
      <c r="C15" s="115"/>
      <c r="D15" s="115"/>
    </row>
    <row r="16" spans="1:9" x14ac:dyDescent="0.25">
      <c r="B16" t="s">
        <v>50</v>
      </c>
      <c r="C16" s="115"/>
      <c r="D16" s="115"/>
    </row>
    <row r="17" spans="2:7" x14ac:dyDescent="0.25">
      <c r="C17" s="115"/>
      <c r="D17" s="115"/>
    </row>
    <row r="18" spans="2:7" x14ac:dyDescent="0.25">
      <c r="B18" s="16"/>
      <c r="C18" s="116"/>
      <c r="D18" s="116"/>
      <c r="E18" s="16"/>
      <c r="F18" s="16"/>
      <c r="G18" s="16"/>
    </row>
    <row r="19" spans="2:7" x14ac:dyDescent="0.25">
      <c r="B19" s="122" t="s">
        <v>25</v>
      </c>
      <c r="C19" s="122"/>
      <c r="D19" s="122"/>
      <c r="E19" s="122"/>
      <c r="F19" s="122"/>
      <c r="G19" s="122"/>
    </row>
    <row r="20" spans="2:7" ht="60.75" customHeight="1" x14ac:dyDescent="0.25">
      <c r="B20" s="117"/>
      <c r="C20" s="118"/>
      <c r="D20" s="118"/>
      <c r="E20" s="118"/>
      <c r="F20" s="118"/>
      <c r="G20" s="119"/>
    </row>
    <row r="21" spans="2:7" x14ac:dyDescent="0.25">
      <c r="B21" s="116"/>
      <c r="C21" s="116"/>
      <c r="D21" s="116"/>
      <c r="E21" s="20"/>
      <c r="F21" s="20"/>
      <c r="G21" s="20"/>
    </row>
    <row r="22" spans="2:7" ht="26.25" customHeight="1" x14ac:dyDescent="0.25">
      <c r="B22" s="122" t="s">
        <v>47</v>
      </c>
      <c r="C22" s="122"/>
      <c r="D22" s="122"/>
      <c r="E22" s="122"/>
      <c r="F22" s="122"/>
      <c r="G22" s="122"/>
    </row>
    <row r="23" spans="2:7" ht="76.5" customHeight="1" x14ac:dyDescent="0.25">
      <c r="B23" s="117"/>
      <c r="C23" s="118"/>
      <c r="D23" s="118"/>
      <c r="E23" s="118"/>
      <c r="F23" s="118"/>
      <c r="G23" s="119"/>
    </row>
    <row r="24" spans="2:7" x14ac:dyDescent="0.25">
      <c r="B24" s="116"/>
      <c r="C24" s="116"/>
      <c r="D24" s="116"/>
      <c r="E24" s="20"/>
      <c r="F24" s="20"/>
      <c r="G24" s="20"/>
    </row>
    <row r="25" spans="2:7" ht="27" customHeight="1" x14ac:dyDescent="0.25">
      <c r="B25" s="114" t="s">
        <v>39</v>
      </c>
      <c r="C25" s="114"/>
      <c r="D25" s="114"/>
      <c r="E25" s="114"/>
      <c r="F25" s="114"/>
      <c r="G25" s="114"/>
    </row>
    <row r="26" spans="2:7" x14ac:dyDescent="0.25">
      <c r="B26" s="5" t="s">
        <v>23</v>
      </c>
      <c r="C26" s="23" t="s">
        <v>48</v>
      </c>
      <c r="D26" s="5" t="s">
        <v>40</v>
      </c>
      <c r="E26" s="4" t="s">
        <v>42</v>
      </c>
      <c r="F26" s="4" t="s">
        <v>29</v>
      </c>
      <c r="G26" s="4" t="s">
        <v>41</v>
      </c>
    </row>
    <row r="27" spans="2:7" x14ac:dyDescent="0.25">
      <c r="B27">
        <v>1</v>
      </c>
      <c r="C27" t="s">
        <v>43</v>
      </c>
      <c r="D27" t="s">
        <v>44</v>
      </c>
      <c r="E27" t="s">
        <v>45</v>
      </c>
      <c r="F27" t="s">
        <v>46</v>
      </c>
    </row>
  </sheetData>
  <mergeCells count="17">
    <mergeCell ref="B19:G19"/>
    <mergeCell ref="B20:G20"/>
    <mergeCell ref="B2:G2"/>
    <mergeCell ref="C13:D13"/>
    <mergeCell ref="C14:D14"/>
    <mergeCell ref="B5:D5"/>
    <mergeCell ref="B8:D8"/>
    <mergeCell ref="C12:D12"/>
    <mergeCell ref="C15:D15"/>
    <mergeCell ref="C16:D16"/>
    <mergeCell ref="C17:D17"/>
    <mergeCell ref="C18:D18"/>
    <mergeCell ref="B21:D21"/>
    <mergeCell ref="B22:G22"/>
    <mergeCell ref="B23:G23"/>
    <mergeCell ref="B24:D24"/>
    <mergeCell ref="B25:G25"/>
  </mergeCells>
  <pageMargins left="0.46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Semak</vt:lpstr>
      <vt:lpstr>i</vt:lpstr>
      <vt:lpstr>ii.a</vt:lpstr>
      <vt:lpstr>ii.b</vt:lpstr>
      <vt:lpstr>ii.c</vt:lpstr>
      <vt:lpstr>ii.d</vt:lpstr>
      <vt:lpstr>iii</vt:lpstr>
      <vt:lpstr>iv</vt:lpstr>
      <vt:lpstr>v</vt:lpstr>
      <vt:lpstr>vi</vt:lpstr>
      <vt:lpstr>vii</vt:lpstr>
      <vt:lpstr>viii</vt:lpstr>
      <vt:lpstr>ix</vt:lpstr>
      <vt:lpstr>x</vt:lpstr>
      <vt:lpstr>Financial Analysis</vt:lpstr>
      <vt:lpstr>Balance sheet</vt:lpstr>
      <vt:lpstr>Balance sheet analysis</vt:lpstr>
      <vt:lpstr>Profit&amp;Loss</vt:lpstr>
      <vt:lpstr>Profit&amp;Loss analysis</vt:lpstr>
      <vt:lpstr>Financial Performance</vt:lpstr>
      <vt:lpstr>Financial Ratio</vt:lpstr>
      <vt:lpstr>IncomeStmnt Ratio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2016-08-11T09:23:46Z</cp:lastPrinted>
  <dcterms:created xsi:type="dcterms:W3CDTF">2016-08-09T08:55:36Z</dcterms:created>
  <dcterms:modified xsi:type="dcterms:W3CDTF">2016-09-27T06:51:39Z</dcterms:modified>
</cp:coreProperties>
</file>