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1 (2)" sheetId="5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G52" i="5" l="1"/>
  <c r="F67" i="5" l="1"/>
  <c r="G67" i="5" s="1"/>
  <c r="E67" i="5"/>
  <c r="F52" i="5"/>
  <c r="E52" i="5"/>
  <c r="E22" i="5"/>
  <c r="E36" i="5" s="1"/>
  <c r="G36" i="5" s="1"/>
  <c r="F36" i="5"/>
  <c r="G17" i="5"/>
  <c r="F17" i="5"/>
  <c r="E17" i="5"/>
  <c r="Q16" i="1"/>
  <c r="F56" i="5"/>
  <c r="E55" i="5"/>
  <c r="O257" i="1"/>
  <c r="O256" i="1"/>
  <c r="O259" i="1"/>
  <c r="S259" i="1"/>
  <c r="I258" i="1"/>
  <c r="Q274" i="1"/>
  <c r="P274" i="1"/>
  <c r="I265" i="1"/>
  <c r="I268" i="1"/>
  <c r="P251" i="1"/>
  <c r="Q251" i="1"/>
  <c r="O234" i="1"/>
  <c r="O233" i="1"/>
  <c r="I245" i="1"/>
  <c r="O236" i="1"/>
  <c r="S236" i="1"/>
  <c r="I235" i="1"/>
  <c r="I242" i="1"/>
  <c r="O211" i="1"/>
  <c r="I212" i="1"/>
  <c r="Q228" i="1"/>
  <c r="P228" i="1"/>
  <c r="I219" i="1"/>
  <c r="O188" i="1"/>
  <c r="I189" i="1"/>
  <c r="Q205" i="1"/>
  <c r="P205" i="1"/>
  <c r="I196" i="1"/>
  <c r="O165" i="1"/>
  <c r="I166" i="1"/>
  <c r="Q182" i="1"/>
  <c r="P182" i="1"/>
  <c r="I173" i="1"/>
  <c r="O142" i="1"/>
  <c r="I143" i="1"/>
  <c r="Q159" i="1"/>
  <c r="P159" i="1"/>
  <c r="I150" i="1"/>
  <c r="O119" i="1"/>
  <c r="I120" i="1"/>
  <c r="Q136" i="1"/>
  <c r="P136" i="1"/>
  <c r="I127" i="1"/>
  <c r="P112" i="1"/>
  <c r="O95" i="1"/>
  <c r="I96" i="1"/>
  <c r="Q112" i="1"/>
  <c r="I103" i="1"/>
  <c r="I73" i="1"/>
  <c r="P89" i="1"/>
  <c r="Q89" i="1"/>
  <c r="I80" i="1"/>
  <c r="Q43" i="1"/>
  <c r="Q66" i="1"/>
  <c r="O49" i="1"/>
  <c r="Q63" i="1"/>
  <c r="I50" i="1"/>
  <c r="I57" i="1"/>
  <c r="P66" i="1"/>
  <c r="O261" i="1" l="1"/>
  <c r="O238" i="1"/>
  <c r="O72" i="1"/>
  <c r="O26" i="1"/>
  <c r="P40" i="1"/>
  <c r="P43" i="1" s="1"/>
  <c r="S28" i="1"/>
  <c r="S51" i="1" s="1"/>
  <c r="S74" i="1" s="1"/>
  <c r="S97" i="1" s="1"/>
  <c r="S121" i="1" s="1"/>
  <c r="S144" i="1" s="1"/>
  <c r="S167" i="1" s="1"/>
  <c r="S190" i="1" s="1"/>
  <c r="S213" i="1" s="1"/>
  <c r="O4" i="1"/>
  <c r="O25" i="1" s="1"/>
  <c r="O48" i="1" s="1"/>
  <c r="O71" i="1" s="1"/>
  <c r="O94" i="1" s="1"/>
  <c r="O118" i="1" s="1"/>
  <c r="O7" i="1"/>
  <c r="O9" i="1" s="1"/>
  <c r="Q20" i="1"/>
  <c r="P20" i="1"/>
  <c r="I27" i="1"/>
  <c r="I34" i="1"/>
  <c r="I17" i="1"/>
  <c r="I10" i="1"/>
  <c r="S7" i="1" s="1"/>
  <c r="O28" i="1" l="1"/>
  <c r="O51" i="1" s="1"/>
  <c r="O141" i="1"/>
  <c r="O30" i="1"/>
  <c r="O74" i="1" l="1"/>
  <c r="O53" i="1"/>
  <c r="O164" i="1"/>
  <c r="O187" i="1" l="1"/>
  <c r="I176" i="1"/>
  <c r="O97" i="1"/>
  <c r="O76" i="1"/>
  <c r="O121" i="1" l="1"/>
  <c r="O99" i="1"/>
  <c r="O210" i="1"/>
  <c r="I199" i="1"/>
  <c r="O144" i="1" l="1"/>
  <c r="O123" i="1"/>
  <c r="I222" i="1"/>
  <c r="O167" i="1" l="1"/>
  <c r="O146" i="1"/>
  <c r="O190" i="1" l="1"/>
  <c r="O169" i="1"/>
  <c r="O213" i="1" l="1"/>
  <c r="O215" i="1" s="1"/>
  <c r="O192" i="1"/>
</calcChain>
</file>

<file path=xl/sharedStrings.xml><?xml version="1.0" encoding="utf-8"?>
<sst xmlns="http://schemas.openxmlformats.org/spreadsheetml/2006/main" count="221" uniqueCount="37">
  <si>
    <t xml:space="preserve">opening </t>
  </si>
  <si>
    <t>opening Jan</t>
  </si>
  <si>
    <t>Closing</t>
  </si>
  <si>
    <t>raw</t>
  </si>
  <si>
    <t>fg</t>
  </si>
  <si>
    <t>Closing jan</t>
  </si>
  <si>
    <t>opening feb</t>
  </si>
  <si>
    <t>Closing feb</t>
  </si>
  <si>
    <t>Opening</t>
  </si>
  <si>
    <t>P&amp;L</t>
  </si>
  <si>
    <t>Purchase</t>
  </si>
  <si>
    <t>Balance sheet</t>
  </si>
  <si>
    <t>Debit</t>
  </si>
  <si>
    <t>Closing P&amp;L</t>
  </si>
  <si>
    <t>Closing B&amp;S</t>
  </si>
  <si>
    <t>Credit</t>
  </si>
  <si>
    <t>Opening P&amp;L</t>
  </si>
  <si>
    <t>opening mac</t>
  </si>
  <si>
    <t>Closing mac</t>
  </si>
  <si>
    <t>opening apr</t>
  </si>
  <si>
    <t>Closing apr</t>
  </si>
  <si>
    <t>opening may</t>
  </si>
  <si>
    <t>Closing may</t>
  </si>
  <si>
    <t>opening jun</t>
  </si>
  <si>
    <t>Closing jun</t>
  </si>
  <si>
    <t>opening jul</t>
  </si>
  <si>
    <t>Closing jul</t>
  </si>
  <si>
    <t>opening aug</t>
  </si>
  <si>
    <t>Closing aug</t>
  </si>
  <si>
    <t>opening sep</t>
  </si>
  <si>
    <t>Closing sep</t>
  </si>
  <si>
    <t>opening oct</t>
  </si>
  <si>
    <t>Closing oct</t>
  </si>
  <si>
    <t>opening nov</t>
  </si>
  <si>
    <t>Closing nov</t>
  </si>
  <si>
    <t>opening dec</t>
  </si>
  <si>
    <t>Closing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</si>
</sst>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3" fontId="0" fillId="0" borderId="0" xfId="1" applyFont="1" applyBorder="1"/>
    <xf numFmtId="0" fontId="0" fillId="0" borderId="6" xfId="0" applyBorder="1"/>
    <xf numFmtId="43" fontId="0" fillId="0" borderId="6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43" fontId="0" fillId="0" borderId="5" xfId="1" applyFont="1" applyBorder="1"/>
    <xf numFmtId="43" fontId="0" fillId="0" borderId="0" xfId="0" applyNumberFormat="1"/>
    <xf numFmtId="43" fontId="0" fillId="0" borderId="5" xfId="0" applyNumberFormat="1" applyBorder="1"/>
    <xf numFmtId="43" fontId="0" fillId="2" borderId="0" xfId="0" applyNumberFormat="1" applyFill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S274"/>
  <sheetViews>
    <sheetView tabSelected="1" topLeftCell="B1" zoomScale="90" zoomScaleNormal="90" workbookViewId="0">
      <selection activeCell="O11" sqref="O11"/>
    </sheetView>
  </sheetViews>
  <sheetFormatPr defaultRowHeight="15" x14ac:dyDescent="0.25"/>
  <cols>
    <col min="7" max="7" width="10.85546875" customWidth="1"/>
    <col min="9" max="9" width="15.28515625" style="1" customWidth="1"/>
    <col min="15" max="15" width="17.5703125" style="1" bestFit="1" customWidth="1"/>
    <col min="16" max="16" width="15" style="1" bestFit="1" customWidth="1"/>
    <col min="17" max="17" width="16.85546875" style="1" customWidth="1"/>
    <col min="19" max="19" width="15" bestFit="1" customWidth="1"/>
  </cols>
  <sheetData>
    <row r="2" spans="7:19" x14ac:dyDescent="0.25">
      <c r="M2" s="3"/>
      <c r="N2" s="4" t="s">
        <v>9</v>
      </c>
      <c r="O2" s="5"/>
      <c r="P2" s="5"/>
      <c r="Q2" s="5"/>
      <c r="R2" s="4" t="s">
        <v>11</v>
      </c>
      <c r="S2" s="6"/>
    </row>
    <row r="3" spans="7:19" x14ac:dyDescent="0.25">
      <c r="M3" s="7"/>
      <c r="N3" s="8"/>
      <c r="O3" s="9"/>
      <c r="P3" s="9"/>
      <c r="Q3" s="9"/>
      <c r="R3" s="8"/>
      <c r="S3" s="10"/>
    </row>
    <row r="4" spans="7:19" x14ac:dyDescent="0.25">
      <c r="M4" s="7" t="s">
        <v>8</v>
      </c>
      <c r="N4" s="8"/>
      <c r="O4" s="9">
        <f>P18</f>
        <v>13374806.869999999</v>
      </c>
      <c r="P4" s="9"/>
      <c r="Q4" s="9"/>
      <c r="R4" s="8"/>
      <c r="S4" s="10"/>
    </row>
    <row r="5" spans="7:19" x14ac:dyDescent="0.25">
      <c r="G5" t="s">
        <v>1</v>
      </c>
      <c r="M5" s="7" t="s">
        <v>10</v>
      </c>
      <c r="N5" s="8"/>
      <c r="O5" s="9">
        <v>1000000</v>
      </c>
      <c r="P5" s="9"/>
      <c r="Q5" s="9"/>
      <c r="R5" s="8"/>
      <c r="S5" s="10"/>
    </row>
    <row r="6" spans="7:19" x14ac:dyDescent="0.25">
      <c r="M6" s="7"/>
      <c r="N6" s="8"/>
      <c r="O6" s="9"/>
      <c r="P6" s="9"/>
      <c r="Q6" s="9"/>
      <c r="R6" s="8"/>
      <c r="S6" s="10"/>
    </row>
    <row r="7" spans="7:19" x14ac:dyDescent="0.25">
      <c r="G7" t="s">
        <v>0</v>
      </c>
      <c r="I7" s="1">
        <v>9221184.1400000006</v>
      </c>
      <c r="M7" s="7" t="s">
        <v>2</v>
      </c>
      <c r="N7" s="8"/>
      <c r="O7" s="9">
        <f>Q16</f>
        <v>12379800.290000001</v>
      </c>
      <c r="P7" s="9"/>
      <c r="Q7" s="9"/>
      <c r="R7" s="8" t="s">
        <v>2</v>
      </c>
      <c r="S7" s="11">
        <f>I10-Q17</f>
        <v>12379800.290000001</v>
      </c>
    </row>
    <row r="8" spans="7:19" x14ac:dyDescent="0.25">
      <c r="G8" t="s">
        <v>0</v>
      </c>
      <c r="I8" s="2">
        <v>4153622.73</v>
      </c>
      <c r="M8" s="7"/>
      <c r="N8" s="8"/>
      <c r="O8" s="9"/>
      <c r="P8" s="9"/>
      <c r="Q8" s="9"/>
      <c r="R8" s="8"/>
      <c r="S8" s="10"/>
    </row>
    <row r="9" spans="7:19" x14ac:dyDescent="0.25">
      <c r="M9" s="7"/>
      <c r="N9" s="8"/>
      <c r="O9" s="9">
        <f>O4+O5-O7</f>
        <v>1995006.5799999982</v>
      </c>
      <c r="P9" s="9"/>
      <c r="Q9" s="9"/>
      <c r="R9" s="8"/>
      <c r="S9" s="10"/>
    </row>
    <row r="10" spans="7:19" x14ac:dyDescent="0.25">
      <c r="I10" s="1">
        <f>SUM(I7:I9)</f>
        <v>13374806.870000001</v>
      </c>
      <c r="M10" s="7"/>
      <c r="N10" s="8"/>
      <c r="O10" s="9"/>
      <c r="P10" s="9"/>
      <c r="Q10" s="9"/>
      <c r="R10" s="8"/>
      <c r="S10" s="10"/>
    </row>
    <row r="11" spans="7:19" x14ac:dyDescent="0.25">
      <c r="M11" s="7"/>
      <c r="N11" s="8"/>
      <c r="O11" s="9"/>
      <c r="P11" s="9"/>
      <c r="Q11" s="9"/>
      <c r="R11" s="8"/>
      <c r="S11" s="10"/>
    </row>
    <row r="12" spans="7:19" x14ac:dyDescent="0.25">
      <c r="M12" s="7"/>
      <c r="N12" s="8"/>
      <c r="O12" s="9"/>
      <c r="P12" s="9"/>
      <c r="Q12" s="9"/>
      <c r="R12" s="8"/>
      <c r="S12" s="10"/>
    </row>
    <row r="13" spans="7:19" x14ac:dyDescent="0.25">
      <c r="G13" t="s">
        <v>5</v>
      </c>
      <c r="M13" s="7"/>
      <c r="N13" s="8"/>
      <c r="O13" s="9"/>
      <c r="P13" s="9"/>
      <c r="Q13" s="9"/>
      <c r="R13" s="8"/>
      <c r="S13" s="10"/>
    </row>
    <row r="14" spans="7:19" x14ac:dyDescent="0.25">
      <c r="G14" t="s">
        <v>3</v>
      </c>
      <c r="I14" s="1">
        <v>8326278.1500000004</v>
      </c>
      <c r="M14" s="7"/>
      <c r="N14" s="8"/>
      <c r="O14" s="9"/>
      <c r="P14" s="9" t="s">
        <v>12</v>
      </c>
      <c r="Q14" s="9" t="s">
        <v>15</v>
      </c>
      <c r="R14" s="8"/>
      <c r="S14" s="10"/>
    </row>
    <row r="15" spans="7:19" x14ac:dyDescent="0.25">
      <c r="G15" t="s">
        <v>4</v>
      </c>
      <c r="I15" s="2">
        <v>4053522.14</v>
      </c>
      <c r="M15" s="7"/>
      <c r="N15" s="8"/>
      <c r="O15" s="9"/>
      <c r="P15" s="9"/>
      <c r="Q15" s="9"/>
      <c r="R15" s="8"/>
      <c r="S15" s="10"/>
    </row>
    <row r="16" spans="7:19" x14ac:dyDescent="0.25">
      <c r="M16" s="7"/>
      <c r="N16" s="8"/>
      <c r="O16" s="9" t="s">
        <v>13</v>
      </c>
      <c r="P16" s="9"/>
      <c r="Q16" s="9">
        <f>I17</f>
        <v>12379800.290000001</v>
      </c>
      <c r="R16" s="8"/>
      <c r="S16" s="10"/>
    </row>
    <row r="17" spans="7:19" x14ac:dyDescent="0.25">
      <c r="I17" s="1">
        <f>SUM(I14:I16)</f>
        <v>12379800.290000001</v>
      </c>
      <c r="M17" s="7"/>
      <c r="N17" s="8"/>
      <c r="O17" s="9" t="s">
        <v>14</v>
      </c>
      <c r="P17" s="9"/>
      <c r="Q17" s="9">
        <v>995006.58</v>
      </c>
      <c r="R17" s="8"/>
      <c r="S17" s="10"/>
    </row>
    <row r="18" spans="7:19" x14ac:dyDescent="0.25">
      <c r="M18" s="7"/>
      <c r="N18" s="8"/>
      <c r="O18" s="9" t="s">
        <v>16</v>
      </c>
      <c r="P18" s="9">
        <v>13374806.869999999</v>
      </c>
      <c r="Q18" s="9"/>
      <c r="R18" s="8"/>
      <c r="S18" s="10"/>
    </row>
    <row r="19" spans="7:19" x14ac:dyDescent="0.25">
      <c r="M19" s="7"/>
      <c r="N19" s="8"/>
      <c r="O19" s="9"/>
      <c r="P19" s="9"/>
      <c r="Q19" s="9"/>
      <c r="R19" s="8"/>
      <c r="S19" s="10"/>
    </row>
    <row r="20" spans="7:19" x14ac:dyDescent="0.25">
      <c r="M20" s="7"/>
      <c r="N20" s="8"/>
      <c r="O20" s="9"/>
      <c r="P20" s="9">
        <f>SUM(P16:P18)</f>
        <v>13374806.869999999</v>
      </c>
      <c r="Q20" s="9">
        <f>SUM(Q16:Q18)</f>
        <v>13374806.870000001</v>
      </c>
      <c r="R20" s="8"/>
      <c r="S20" s="10"/>
    </row>
    <row r="21" spans="7:19" x14ac:dyDescent="0.25">
      <c r="M21" s="7"/>
      <c r="N21" s="8"/>
      <c r="O21" s="9"/>
      <c r="P21" s="9"/>
      <c r="Q21" s="9"/>
      <c r="R21" s="8"/>
      <c r="S21" s="10"/>
    </row>
    <row r="22" spans="7:19" x14ac:dyDescent="0.25">
      <c r="M22" s="12"/>
      <c r="N22" s="13"/>
      <c r="O22" s="2"/>
      <c r="P22" s="2"/>
      <c r="Q22" s="2"/>
      <c r="R22" s="13"/>
      <c r="S22" s="14"/>
    </row>
    <row r="23" spans="7:19" x14ac:dyDescent="0.25">
      <c r="G23" t="s">
        <v>6</v>
      </c>
      <c r="M23" s="3"/>
      <c r="N23" s="4" t="s">
        <v>9</v>
      </c>
      <c r="O23" s="5"/>
      <c r="P23" s="5"/>
      <c r="Q23" s="5"/>
      <c r="R23" s="4" t="s">
        <v>11</v>
      </c>
      <c r="S23" s="6"/>
    </row>
    <row r="24" spans="7:19" x14ac:dyDescent="0.25">
      <c r="G24" t="s">
        <v>0</v>
      </c>
      <c r="I24" s="1">
        <v>8326278.1500000004</v>
      </c>
      <c r="M24" s="7"/>
      <c r="N24" s="8"/>
      <c r="O24" s="9"/>
      <c r="P24" s="9"/>
      <c r="Q24" s="9"/>
      <c r="R24" s="8"/>
      <c r="S24" s="10"/>
    </row>
    <row r="25" spans="7:19" x14ac:dyDescent="0.25">
      <c r="G25" t="s">
        <v>0</v>
      </c>
      <c r="I25" s="2">
        <v>4053522.14</v>
      </c>
      <c r="M25" s="7" t="s">
        <v>8</v>
      </c>
      <c r="N25" s="8"/>
      <c r="O25" s="9">
        <f>O4-Q39</f>
        <v>12379800.289999999</v>
      </c>
      <c r="P25" s="9"/>
      <c r="Q25" s="9"/>
      <c r="R25" s="8"/>
      <c r="S25" s="10"/>
    </row>
    <row r="26" spans="7:19" x14ac:dyDescent="0.25">
      <c r="M26" s="7" t="s">
        <v>10</v>
      </c>
      <c r="N26" s="8"/>
      <c r="O26" s="9">
        <f>1000000+P40</f>
        <v>1995006.58</v>
      </c>
      <c r="P26" s="9"/>
      <c r="Q26" s="9"/>
      <c r="R26" s="8"/>
      <c r="S26" s="10"/>
    </row>
    <row r="27" spans="7:19" x14ac:dyDescent="0.25">
      <c r="I27" s="1">
        <f>SUM(I24:I26)</f>
        <v>12379800.290000001</v>
      </c>
      <c r="M27" s="7"/>
      <c r="N27" s="8"/>
      <c r="O27" s="9"/>
      <c r="P27" s="9"/>
      <c r="Q27" s="9"/>
      <c r="R27" s="8"/>
      <c r="S27" s="10"/>
    </row>
    <row r="28" spans="7:19" x14ac:dyDescent="0.25">
      <c r="M28" s="7" t="s">
        <v>2</v>
      </c>
      <c r="N28" s="8"/>
      <c r="O28" s="9">
        <f>O7+Q37</f>
        <v>12582493.940000001</v>
      </c>
      <c r="P28" s="9"/>
      <c r="Q28" s="9"/>
      <c r="R28" s="8" t="s">
        <v>2</v>
      </c>
      <c r="S28" s="11">
        <f>12379800.29+P38</f>
        <v>12582493.939999999</v>
      </c>
    </row>
    <row r="29" spans="7:19" x14ac:dyDescent="0.25">
      <c r="M29" s="7"/>
      <c r="N29" s="8"/>
      <c r="O29" s="9"/>
      <c r="P29" s="9"/>
      <c r="Q29" s="9"/>
      <c r="R29" s="8"/>
      <c r="S29" s="10"/>
    </row>
    <row r="30" spans="7:19" x14ac:dyDescent="0.25">
      <c r="G30" t="s">
        <v>7</v>
      </c>
      <c r="M30" s="7"/>
      <c r="N30" s="8"/>
      <c r="O30" s="9">
        <f>O25+O26-O28</f>
        <v>1792312.9299999978</v>
      </c>
      <c r="P30" s="9"/>
      <c r="Q30" s="9"/>
      <c r="R30" s="8"/>
      <c r="S30" s="10"/>
    </row>
    <row r="31" spans="7:19" x14ac:dyDescent="0.25">
      <c r="G31" t="s">
        <v>3</v>
      </c>
      <c r="I31" s="1">
        <v>9381877.3300000001</v>
      </c>
      <c r="M31" s="7"/>
      <c r="N31" s="8"/>
      <c r="O31" s="9"/>
      <c r="P31" s="9"/>
      <c r="Q31" s="9"/>
      <c r="R31" s="8"/>
      <c r="S31" s="10"/>
    </row>
    <row r="32" spans="7:19" x14ac:dyDescent="0.25">
      <c r="G32" t="s">
        <v>4</v>
      </c>
      <c r="I32" s="1">
        <v>3200616.61</v>
      </c>
      <c r="M32" s="7"/>
      <c r="N32" s="8"/>
      <c r="O32" s="9"/>
      <c r="P32" s="9"/>
      <c r="Q32" s="9"/>
      <c r="R32" s="8"/>
      <c r="S32" s="10"/>
    </row>
    <row r="33" spans="7:19" x14ac:dyDescent="0.25">
      <c r="I33" s="2"/>
      <c r="M33" s="7"/>
      <c r="N33" s="8"/>
      <c r="O33" s="9"/>
      <c r="P33" s="9"/>
      <c r="Q33" s="9"/>
      <c r="R33" s="8"/>
      <c r="S33" s="10"/>
    </row>
    <row r="34" spans="7:19" x14ac:dyDescent="0.25">
      <c r="I34" s="1">
        <f>SUM(I31:I33)</f>
        <v>12582493.939999999</v>
      </c>
      <c r="M34" s="7"/>
      <c r="N34" s="8"/>
      <c r="O34" s="9"/>
      <c r="P34" s="9"/>
      <c r="Q34" s="9"/>
      <c r="R34" s="8"/>
      <c r="S34" s="10"/>
    </row>
    <row r="35" spans="7:19" x14ac:dyDescent="0.25">
      <c r="M35" s="7"/>
      <c r="N35" s="8"/>
      <c r="O35" s="9"/>
      <c r="P35" s="9" t="s">
        <v>12</v>
      </c>
      <c r="Q35" s="9" t="s">
        <v>15</v>
      </c>
      <c r="R35" s="8"/>
      <c r="S35" s="10"/>
    </row>
    <row r="36" spans="7:19" x14ac:dyDescent="0.25">
      <c r="M36" s="7"/>
      <c r="N36" s="8"/>
      <c r="O36" s="9"/>
      <c r="P36" s="9"/>
      <c r="Q36" s="9"/>
      <c r="R36" s="8"/>
      <c r="S36" s="10"/>
    </row>
    <row r="37" spans="7:19" x14ac:dyDescent="0.25">
      <c r="M37" s="7"/>
      <c r="N37" s="8"/>
      <c r="O37" s="9" t="s">
        <v>13</v>
      </c>
      <c r="P37" s="9"/>
      <c r="Q37" s="9">
        <v>202693.65</v>
      </c>
      <c r="R37" s="8"/>
      <c r="S37" s="10"/>
    </row>
    <row r="38" spans="7:19" x14ac:dyDescent="0.25">
      <c r="M38" s="7"/>
      <c r="N38" s="8"/>
      <c r="O38" s="9" t="s">
        <v>14</v>
      </c>
      <c r="P38" s="9">
        <v>202693.65</v>
      </c>
      <c r="Q38" s="9"/>
      <c r="R38" s="8"/>
      <c r="S38" s="10"/>
    </row>
    <row r="39" spans="7:19" x14ac:dyDescent="0.25">
      <c r="M39" s="7"/>
      <c r="N39" s="8"/>
      <c r="O39" s="9" t="s">
        <v>16</v>
      </c>
      <c r="P39" s="9"/>
      <c r="Q39" s="9">
        <v>995006.58</v>
      </c>
      <c r="R39" s="8"/>
      <c r="S39" s="10"/>
    </row>
    <row r="40" spans="7:19" x14ac:dyDescent="0.25">
      <c r="M40" s="7"/>
      <c r="N40" s="8"/>
      <c r="O40" s="9" t="s">
        <v>10</v>
      </c>
      <c r="P40" s="9">
        <f>Q39</f>
        <v>995006.58</v>
      </c>
      <c r="Q40" s="9"/>
      <c r="R40" s="8"/>
      <c r="S40" s="10"/>
    </row>
    <row r="41" spans="7:19" x14ac:dyDescent="0.25">
      <c r="M41" s="7"/>
      <c r="N41" s="8"/>
      <c r="O41" s="9"/>
      <c r="P41" s="9"/>
      <c r="Q41" s="9"/>
      <c r="R41" s="8"/>
      <c r="S41" s="10"/>
    </row>
    <row r="42" spans="7:19" x14ac:dyDescent="0.25">
      <c r="M42" s="7"/>
      <c r="N42" s="8"/>
      <c r="O42" s="9"/>
      <c r="P42" s="9"/>
      <c r="Q42" s="9"/>
      <c r="R42" s="8"/>
      <c r="S42" s="10"/>
    </row>
    <row r="43" spans="7:19" x14ac:dyDescent="0.25">
      <c r="M43" s="12"/>
      <c r="N43" s="13"/>
      <c r="O43" s="2"/>
      <c r="P43" s="2">
        <f>SUM(P37:P40)</f>
        <v>1197700.23</v>
      </c>
      <c r="Q43" s="2">
        <f>SUM(Q37:Q40)</f>
        <v>1197700.23</v>
      </c>
      <c r="R43" s="13"/>
      <c r="S43" s="14"/>
    </row>
    <row r="46" spans="7:19" x14ac:dyDescent="0.25">
      <c r="G46" t="s">
        <v>17</v>
      </c>
      <c r="M46" s="3"/>
      <c r="N46" s="4" t="s">
        <v>9</v>
      </c>
      <c r="O46" s="5"/>
      <c r="P46" s="5"/>
      <c r="Q46" s="5"/>
      <c r="R46" s="4" t="s">
        <v>11</v>
      </c>
      <c r="S46" s="6"/>
    </row>
    <row r="47" spans="7:19" x14ac:dyDescent="0.25">
      <c r="G47" t="s">
        <v>0</v>
      </c>
      <c r="I47" s="1">
        <v>9381877.3300000001</v>
      </c>
      <c r="M47" s="7"/>
      <c r="N47" s="8"/>
      <c r="O47" s="9"/>
      <c r="P47" s="9"/>
      <c r="Q47" s="9"/>
      <c r="R47" s="8"/>
      <c r="S47" s="10"/>
    </row>
    <row r="48" spans="7:19" x14ac:dyDescent="0.25">
      <c r="G48" t="s">
        <v>0</v>
      </c>
      <c r="I48" s="1">
        <v>3200616.61</v>
      </c>
      <c r="M48" s="7" t="s">
        <v>8</v>
      </c>
      <c r="N48" s="8"/>
      <c r="O48" s="9">
        <f>O25+P62</f>
        <v>12582493.939999999</v>
      </c>
      <c r="P48" s="9"/>
      <c r="Q48" s="9"/>
      <c r="R48" s="8"/>
      <c r="S48" s="10"/>
    </row>
    <row r="49" spans="7:19" x14ac:dyDescent="0.25">
      <c r="I49" s="2"/>
      <c r="M49" s="7" t="s">
        <v>10</v>
      </c>
      <c r="N49" s="8"/>
      <c r="O49" s="9">
        <f>1000000-Q63</f>
        <v>797306.35</v>
      </c>
      <c r="P49" s="9"/>
      <c r="Q49" s="9"/>
      <c r="R49" s="8"/>
      <c r="S49" s="10"/>
    </row>
    <row r="50" spans="7:19" x14ac:dyDescent="0.25">
      <c r="I50" s="1">
        <f>SUM(I47:I49)</f>
        <v>12582493.939999999</v>
      </c>
      <c r="M50" s="7"/>
      <c r="N50" s="8"/>
      <c r="O50" s="9"/>
      <c r="P50" s="9"/>
      <c r="Q50" s="9"/>
      <c r="R50" s="8"/>
      <c r="S50" s="10"/>
    </row>
    <row r="51" spans="7:19" x14ac:dyDescent="0.25">
      <c r="M51" s="7" t="s">
        <v>2</v>
      </c>
      <c r="N51" s="8"/>
      <c r="O51" s="9">
        <f>O28+Q60</f>
        <v>12681785.920000002</v>
      </c>
      <c r="P51" s="9"/>
      <c r="Q51" s="9"/>
      <c r="R51" s="8" t="s">
        <v>2</v>
      </c>
      <c r="S51" s="11">
        <f>S28+P61</f>
        <v>12681785.92</v>
      </c>
    </row>
    <row r="52" spans="7:19" x14ac:dyDescent="0.25">
      <c r="M52" s="7"/>
      <c r="N52" s="8"/>
      <c r="O52" s="9"/>
      <c r="P52" s="9"/>
      <c r="Q52" s="9"/>
      <c r="R52" s="8"/>
      <c r="S52" s="10"/>
    </row>
    <row r="53" spans="7:19" x14ac:dyDescent="0.25">
      <c r="G53" t="s">
        <v>18</v>
      </c>
      <c r="M53" s="7"/>
      <c r="N53" s="8"/>
      <c r="O53" s="9">
        <f>O48+O49-O51</f>
        <v>698014.36999999732</v>
      </c>
      <c r="P53" s="9"/>
      <c r="Q53" s="9"/>
      <c r="R53" s="8"/>
      <c r="S53" s="10"/>
    </row>
    <row r="54" spans="7:19" x14ac:dyDescent="0.25">
      <c r="G54" t="s">
        <v>3</v>
      </c>
      <c r="I54" s="1">
        <v>8116726.3099999996</v>
      </c>
      <c r="M54" s="7"/>
      <c r="N54" s="8"/>
      <c r="O54" s="9"/>
      <c r="P54" s="9"/>
      <c r="Q54" s="9"/>
      <c r="R54" s="8"/>
      <c r="S54" s="10"/>
    </row>
    <row r="55" spans="7:19" x14ac:dyDescent="0.25">
      <c r="G55" t="s">
        <v>4</v>
      </c>
      <c r="I55" s="1">
        <v>4565059.6100000003</v>
      </c>
      <c r="M55" s="7"/>
      <c r="N55" s="8"/>
      <c r="O55" s="9"/>
      <c r="P55" s="9"/>
      <c r="Q55" s="9"/>
      <c r="R55" s="8"/>
      <c r="S55" s="10"/>
    </row>
    <row r="56" spans="7:19" x14ac:dyDescent="0.25">
      <c r="I56" s="2"/>
      <c r="M56" s="7"/>
      <c r="N56" s="8"/>
      <c r="O56" s="9"/>
      <c r="P56" s="9"/>
      <c r="Q56" s="9"/>
      <c r="R56" s="8"/>
      <c r="S56" s="10"/>
    </row>
    <row r="57" spans="7:19" x14ac:dyDescent="0.25">
      <c r="I57" s="1">
        <f>SUM(I54:I56)</f>
        <v>12681785.92</v>
      </c>
      <c r="M57" s="7"/>
      <c r="N57" s="8"/>
      <c r="O57" s="9"/>
      <c r="P57" s="9"/>
      <c r="Q57" s="9"/>
      <c r="R57" s="8"/>
      <c r="S57" s="10"/>
    </row>
    <row r="58" spans="7:19" x14ac:dyDescent="0.25">
      <c r="M58" s="7"/>
      <c r="N58" s="8"/>
      <c r="O58" s="9"/>
      <c r="P58" s="9" t="s">
        <v>12</v>
      </c>
      <c r="Q58" s="9" t="s">
        <v>15</v>
      </c>
      <c r="R58" s="8"/>
      <c r="S58" s="10"/>
    </row>
    <row r="59" spans="7:19" x14ac:dyDescent="0.25">
      <c r="M59" s="7"/>
      <c r="N59" s="8"/>
      <c r="O59" s="9"/>
      <c r="P59" s="9"/>
      <c r="Q59" s="9"/>
      <c r="R59" s="8"/>
      <c r="S59" s="10"/>
    </row>
    <row r="60" spans="7:19" x14ac:dyDescent="0.25">
      <c r="M60" s="7"/>
      <c r="N60" s="8"/>
      <c r="O60" s="9" t="s">
        <v>13</v>
      </c>
      <c r="P60" s="9"/>
      <c r="Q60" s="9">
        <v>99291.98</v>
      </c>
      <c r="R60" s="8"/>
      <c r="S60" s="10"/>
    </row>
    <row r="61" spans="7:19" x14ac:dyDescent="0.25">
      <c r="M61" s="7"/>
      <c r="N61" s="8"/>
      <c r="O61" s="9" t="s">
        <v>14</v>
      </c>
      <c r="P61" s="9">
        <v>99291.98</v>
      </c>
      <c r="Q61" s="9"/>
      <c r="R61" s="8"/>
      <c r="S61" s="10"/>
    </row>
    <row r="62" spans="7:19" x14ac:dyDescent="0.25">
      <c r="M62" s="7"/>
      <c r="N62" s="8"/>
      <c r="O62" s="9" t="s">
        <v>16</v>
      </c>
      <c r="P62" s="9">
        <v>202693.65</v>
      </c>
      <c r="Q62" s="9"/>
      <c r="R62" s="8"/>
      <c r="S62" s="10"/>
    </row>
    <row r="63" spans="7:19" x14ac:dyDescent="0.25">
      <c r="M63" s="7"/>
      <c r="N63" s="8"/>
      <c r="O63" s="9" t="s">
        <v>10</v>
      </c>
      <c r="P63" s="9"/>
      <c r="Q63" s="9">
        <f>P62</f>
        <v>202693.65</v>
      </c>
      <c r="R63" s="8"/>
      <c r="S63" s="10"/>
    </row>
    <row r="64" spans="7:19" x14ac:dyDescent="0.25">
      <c r="M64" s="7"/>
      <c r="N64" s="8"/>
      <c r="O64" s="9"/>
      <c r="P64" s="9"/>
      <c r="Q64" s="9"/>
      <c r="R64" s="8"/>
      <c r="S64" s="10"/>
    </row>
    <row r="65" spans="7:19" x14ac:dyDescent="0.25">
      <c r="M65" s="7"/>
      <c r="N65" s="8"/>
      <c r="O65" s="9"/>
      <c r="P65" s="9"/>
      <c r="Q65" s="9"/>
      <c r="R65" s="8"/>
      <c r="S65" s="10"/>
    </row>
    <row r="66" spans="7:19" x14ac:dyDescent="0.25">
      <c r="M66" s="12"/>
      <c r="N66" s="13"/>
      <c r="O66" s="2"/>
      <c r="P66" s="2">
        <f>SUM(P60:P62)</f>
        <v>301985.63</v>
      </c>
      <c r="Q66" s="2">
        <f>SUM(Q60:Q63)</f>
        <v>301985.63</v>
      </c>
      <c r="R66" s="13"/>
      <c r="S66" s="14"/>
    </row>
    <row r="69" spans="7:19" x14ac:dyDescent="0.25">
      <c r="G69" t="s">
        <v>19</v>
      </c>
      <c r="M69" s="3"/>
      <c r="N69" s="4" t="s">
        <v>9</v>
      </c>
      <c r="O69" s="5"/>
      <c r="P69" s="5"/>
      <c r="Q69" s="5"/>
      <c r="R69" s="4" t="s">
        <v>11</v>
      </c>
      <c r="S69" s="6"/>
    </row>
    <row r="70" spans="7:19" x14ac:dyDescent="0.25">
      <c r="G70" t="s">
        <v>0</v>
      </c>
      <c r="I70" s="1">
        <v>8116726.3099999996</v>
      </c>
      <c r="M70" s="7"/>
      <c r="N70" s="8"/>
      <c r="O70" s="9"/>
      <c r="P70" s="9"/>
      <c r="Q70" s="9"/>
      <c r="R70" s="8"/>
      <c r="S70" s="10"/>
    </row>
    <row r="71" spans="7:19" x14ac:dyDescent="0.25">
      <c r="G71" t="s">
        <v>0</v>
      </c>
      <c r="I71" s="1">
        <v>4565059.6100000003</v>
      </c>
      <c r="M71" s="7" t="s">
        <v>8</v>
      </c>
      <c r="N71" s="8"/>
      <c r="O71" s="9">
        <f>O48+P85</f>
        <v>12681785.92</v>
      </c>
      <c r="P71" s="9"/>
      <c r="Q71" s="9"/>
      <c r="R71" s="8"/>
      <c r="S71" s="10"/>
    </row>
    <row r="72" spans="7:19" x14ac:dyDescent="0.25">
      <c r="I72" s="2"/>
      <c r="M72" s="7" t="s">
        <v>10</v>
      </c>
      <c r="N72" s="8"/>
      <c r="O72" s="9">
        <f>1000000-Q86</f>
        <v>900708.02</v>
      </c>
      <c r="P72" s="9"/>
      <c r="Q72" s="9"/>
      <c r="R72" s="8"/>
      <c r="S72" s="10"/>
    </row>
    <row r="73" spans="7:19" x14ac:dyDescent="0.25">
      <c r="I73" s="1">
        <f>SUM(I70:I72)</f>
        <v>12681785.92</v>
      </c>
      <c r="M73" s="7"/>
      <c r="N73" s="8"/>
      <c r="O73" s="9"/>
      <c r="P73" s="9"/>
      <c r="Q73" s="9"/>
      <c r="R73" s="8"/>
      <c r="S73" s="10"/>
    </row>
    <row r="74" spans="7:19" x14ac:dyDescent="0.25">
      <c r="M74" s="7" t="s">
        <v>2</v>
      </c>
      <c r="N74" s="8"/>
      <c r="O74" s="9">
        <f>O51-P83</f>
        <v>11552768.330000002</v>
      </c>
      <c r="P74" s="9"/>
      <c r="Q74" s="9"/>
      <c r="R74" s="8" t="s">
        <v>2</v>
      </c>
      <c r="S74" s="11">
        <f>S51-Q84</f>
        <v>11552768.33</v>
      </c>
    </row>
    <row r="75" spans="7:19" x14ac:dyDescent="0.25">
      <c r="M75" s="7"/>
      <c r="N75" s="8"/>
      <c r="O75" s="9"/>
      <c r="P75" s="9"/>
      <c r="Q75" s="9"/>
      <c r="R75" s="8"/>
      <c r="S75" s="10"/>
    </row>
    <row r="76" spans="7:19" x14ac:dyDescent="0.25">
      <c r="G76" t="s">
        <v>20</v>
      </c>
      <c r="M76" s="7"/>
      <c r="N76" s="8"/>
      <c r="O76" s="9">
        <f>O71+O72-O74</f>
        <v>2029725.6099999975</v>
      </c>
      <c r="P76" s="9"/>
      <c r="Q76" s="9"/>
      <c r="R76" s="8"/>
      <c r="S76" s="10"/>
    </row>
    <row r="77" spans="7:19" x14ac:dyDescent="0.25">
      <c r="G77" t="s">
        <v>3</v>
      </c>
      <c r="I77" s="1">
        <v>8652653.5399999991</v>
      </c>
      <c r="M77" s="7"/>
      <c r="N77" s="8"/>
      <c r="O77" s="9"/>
      <c r="P77" s="9"/>
      <c r="Q77" s="9"/>
      <c r="R77" s="8"/>
      <c r="S77" s="10"/>
    </row>
    <row r="78" spans="7:19" x14ac:dyDescent="0.25">
      <c r="G78" t="s">
        <v>4</v>
      </c>
      <c r="I78" s="1">
        <v>2900114.69</v>
      </c>
      <c r="M78" s="7"/>
      <c r="N78" s="8"/>
      <c r="O78" s="9"/>
      <c r="P78" s="9"/>
      <c r="Q78" s="9"/>
      <c r="R78" s="8"/>
      <c r="S78" s="10"/>
    </row>
    <row r="79" spans="7:19" x14ac:dyDescent="0.25">
      <c r="I79" s="2"/>
      <c r="M79" s="7"/>
      <c r="N79" s="8"/>
      <c r="O79" s="9"/>
      <c r="P79" s="9"/>
      <c r="Q79" s="9"/>
      <c r="R79" s="8"/>
      <c r="S79" s="10"/>
    </row>
    <row r="80" spans="7:19" x14ac:dyDescent="0.25">
      <c r="I80" s="1">
        <f>SUM(I77:I79)</f>
        <v>11552768.229999999</v>
      </c>
      <c r="M80" s="7"/>
      <c r="N80" s="8"/>
      <c r="O80" s="9"/>
      <c r="P80" s="9"/>
      <c r="Q80" s="9"/>
      <c r="R80" s="8"/>
      <c r="S80" s="10"/>
    </row>
    <row r="81" spans="7:19" x14ac:dyDescent="0.25">
      <c r="M81" s="7"/>
      <c r="N81" s="8"/>
      <c r="O81" s="9"/>
      <c r="P81" s="9" t="s">
        <v>12</v>
      </c>
      <c r="Q81" s="9" t="s">
        <v>15</v>
      </c>
      <c r="R81" s="8"/>
      <c r="S81" s="10"/>
    </row>
    <row r="82" spans="7:19" x14ac:dyDescent="0.25">
      <c r="M82" s="7"/>
      <c r="N82" s="8"/>
      <c r="O82" s="9"/>
      <c r="P82" s="9"/>
      <c r="Q82" s="9"/>
      <c r="R82" s="8"/>
      <c r="S82" s="10"/>
    </row>
    <row r="83" spans="7:19" x14ac:dyDescent="0.25">
      <c r="M83" s="7"/>
      <c r="N83" s="8"/>
      <c r="O83" s="9" t="s">
        <v>13</v>
      </c>
      <c r="P83" s="9">
        <v>1129017.5900000001</v>
      </c>
      <c r="Q83" s="9"/>
      <c r="R83" s="8"/>
      <c r="S83" s="10"/>
    </row>
    <row r="84" spans="7:19" x14ac:dyDescent="0.25">
      <c r="M84" s="7"/>
      <c r="N84" s="8"/>
      <c r="O84" s="9" t="s">
        <v>14</v>
      </c>
      <c r="P84" s="9"/>
      <c r="Q84" s="9">
        <v>1129017.5900000001</v>
      </c>
      <c r="R84" s="8"/>
      <c r="S84" s="10"/>
    </row>
    <row r="85" spans="7:19" x14ac:dyDescent="0.25">
      <c r="M85" s="7"/>
      <c r="N85" s="8"/>
      <c r="O85" s="9" t="s">
        <v>16</v>
      </c>
      <c r="P85" s="9">
        <v>99291.98</v>
      </c>
      <c r="Q85" s="9"/>
      <c r="R85" s="8"/>
      <c r="S85" s="10"/>
    </row>
    <row r="86" spans="7:19" x14ac:dyDescent="0.25">
      <c r="M86" s="7"/>
      <c r="N86" s="8"/>
      <c r="O86" s="9" t="s">
        <v>10</v>
      </c>
      <c r="P86" s="9"/>
      <c r="Q86" s="9">
        <v>99291.98</v>
      </c>
      <c r="R86" s="8"/>
      <c r="S86" s="10"/>
    </row>
    <row r="87" spans="7:19" x14ac:dyDescent="0.25">
      <c r="M87" s="7"/>
      <c r="N87" s="8"/>
      <c r="O87" s="9"/>
      <c r="P87" s="9"/>
      <c r="Q87" s="9"/>
      <c r="R87" s="8"/>
      <c r="S87" s="10"/>
    </row>
    <row r="88" spans="7:19" x14ac:dyDescent="0.25">
      <c r="M88" s="7"/>
      <c r="N88" s="8"/>
      <c r="O88" s="9"/>
      <c r="P88" s="9"/>
      <c r="Q88" s="9"/>
      <c r="R88" s="8"/>
      <c r="S88" s="10"/>
    </row>
    <row r="89" spans="7:19" x14ac:dyDescent="0.25">
      <c r="M89" s="12"/>
      <c r="N89" s="13"/>
      <c r="O89" s="2"/>
      <c r="P89" s="2">
        <f>SUM(P83:P85)</f>
        <v>1228309.57</v>
      </c>
      <c r="Q89" s="2">
        <f>SUM(Q83:Q86)</f>
        <v>1228309.57</v>
      </c>
      <c r="R89" s="13"/>
      <c r="S89" s="14"/>
    </row>
    <row r="92" spans="7:19" x14ac:dyDescent="0.25">
      <c r="G92" t="s">
        <v>21</v>
      </c>
      <c r="M92" s="3"/>
      <c r="N92" s="4" t="s">
        <v>9</v>
      </c>
      <c r="O92" s="5"/>
      <c r="P92" s="5"/>
      <c r="Q92" s="5"/>
      <c r="R92" s="4" t="s">
        <v>11</v>
      </c>
      <c r="S92" s="6"/>
    </row>
    <row r="93" spans="7:19" x14ac:dyDescent="0.25">
      <c r="G93" t="s">
        <v>0</v>
      </c>
      <c r="I93" s="1">
        <v>8652653.5399999991</v>
      </c>
      <c r="M93" s="7"/>
      <c r="N93" s="8"/>
      <c r="O93" s="9"/>
      <c r="P93" s="9"/>
      <c r="Q93" s="9"/>
      <c r="R93" s="8"/>
      <c r="S93" s="10"/>
    </row>
    <row r="94" spans="7:19" x14ac:dyDescent="0.25">
      <c r="G94" t="s">
        <v>0</v>
      </c>
      <c r="I94" s="1">
        <v>2900114.69</v>
      </c>
      <c r="M94" s="7" t="s">
        <v>8</v>
      </c>
      <c r="N94" s="8"/>
      <c r="O94" s="9">
        <f>O71-Q108</f>
        <v>11552768.23</v>
      </c>
      <c r="P94" s="9"/>
      <c r="Q94" s="9"/>
      <c r="R94" s="8"/>
      <c r="S94" s="10"/>
    </row>
    <row r="95" spans="7:19" x14ac:dyDescent="0.25">
      <c r="I95" s="2"/>
      <c r="M95" s="7" t="s">
        <v>10</v>
      </c>
      <c r="N95" s="8"/>
      <c r="O95" s="9">
        <f>1000000+P109</f>
        <v>2129017.69</v>
      </c>
      <c r="P95" s="9"/>
      <c r="Q95" s="9"/>
      <c r="R95" s="8"/>
      <c r="S95" s="10"/>
    </row>
    <row r="96" spans="7:19" x14ac:dyDescent="0.25">
      <c r="I96" s="1">
        <f>SUM(I93:I95)</f>
        <v>11552768.229999999</v>
      </c>
      <c r="M96" s="7"/>
      <c r="N96" s="8"/>
      <c r="O96" s="9"/>
      <c r="P96" s="9"/>
      <c r="Q96" s="9"/>
      <c r="R96" s="8"/>
      <c r="S96" s="10"/>
    </row>
    <row r="97" spans="7:19" x14ac:dyDescent="0.25">
      <c r="M97" s="7" t="s">
        <v>2</v>
      </c>
      <c r="N97" s="8"/>
      <c r="O97" s="9">
        <f>O74-P106</f>
        <v>10642007.620000001</v>
      </c>
      <c r="P97" s="9"/>
      <c r="Q97" s="9"/>
      <c r="R97" s="8" t="s">
        <v>2</v>
      </c>
      <c r="S97" s="11">
        <f>S74-Q107</f>
        <v>10642007.620000001</v>
      </c>
    </row>
    <row r="98" spans="7:19" x14ac:dyDescent="0.25">
      <c r="M98" s="7"/>
      <c r="N98" s="8"/>
      <c r="O98" s="9"/>
      <c r="P98" s="9"/>
      <c r="Q98" s="9"/>
      <c r="R98" s="8"/>
      <c r="S98" s="10"/>
    </row>
    <row r="99" spans="7:19" x14ac:dyDescent="0.25">
      <c r="G99" t="s">
        <v>22</v>
      </c>
      <c r="M99" s="7"/>
      <c r="N99" s="8"/>
      <c r="O99" s="9">
        <f>O94+O95-O97</f>
        <v>3039778.2999999989</v>
      </c>
      <c r="P99" s="9"/>
      <c r="Q99" s="9"/>
      <c r="R99" s="8"/>
      <c r="S99" s="10"/>
    </row>
    <row r="100" spans="7:19" x14ac:dyDescent="0.25">
      <c r="G100" t="s">
        <v>3</v>
      </c>
      <c r="I100" s="1">
        <v>7149078.8899999997</v>
      </c>
      <c r="M100" s="7"/>
      <c r="N100" s="8"/>
      <c r="O100" s="9"/>
      <c r="P100" s="9"/>
      <c r="Q100" s="9"/>
      <c r="R100" s="8"/>
      <c r="S100" s="10"/>
    </row>
    <row r="101" spans="7:19" x14ac:dyDescent="0.25">
      <c r="G101" t="s">
        <v>4</v>
      </c>
      <c r="I101" s="1">
        <v>3492928.73</v>
      </c>
      <c r="M101" s="7"/>
      <c r="N101" s="8"/>
      <c r="O101" s="9"/>
      <c r="P101" s="9"/>
      <c r="Q101" s="9"/>
      <c r="R101" s="8"/>
      <c r="S101" s="10"/>
    </row>
    <row r="102" spans="7:19" x14ac:dyDescent="0.25">
      <c r="I102" s="2"/>
      <c r="M102" s="7"/>
      <c r="N102" s="8"/>
      <c r="O102" s="9"/>
      <c r="P102" s="9"/>
      <c r="Q102" s="9"/>
      <c r="R102" s="8"/>
      <c r="S102" s="10"/>
    </row>
    <row r="103" spans="7:19" x14ac:dyDescent="0.25">
      <c r="I103" s="1">
        <f>SUM(I100:I102)</f>
        <v>10642007.619999999</v>
      </c>
      <c r="M103" s="7"/>
      <c r="N103" s="8"/>
      <c r="O103" s="9"/>
      <c r="P103" s="9"/>
      <c r="Q103" s="9"/>
      <c r="R103" s="8"/>
      <c r="S103" s="10"/>
    </row>
    <row r="104" spans="7:19" x14ac:dyDescent="0.25">
      <c r="M104" s="7"/>
      <c r="N104" s="8"/>
      <c r="O104" s="9"/>
      <c r="P104" s="9" t="s">
        <v>12</v>
      </c>
      <c r="Q104" s="9" t="s">
        <v>15</v>
      </c>
      <c r="R104" s="8"/>
      <c r="S104" s="10"/>
    </row>
    <row r="105" spans="7:19" x14ac:dyDescent="0.25">
      <c r="M105" s="7"/>
      <c r="N105" s="8"/>
      <c r="O105" s="9"/>
      <c r="P105" s="9"/>
      <c r="Q105" s="9"/>
      <c r="R105" s="8"/>
      <c r="S105" s="10"/>
    </row>
    <row r="106" spans="7:19" x14ac:dyDescent="0.25">
      <c r="M106" s="7"/>
      <c r="N106" s="8"/>
      <c r="O106" s="9" t="s">
        <v>13</v>
      </c>
      <c r="P106" s="9">
        <v>910760.71</v>
      </c>
      <c r="Q106" s="9"/>
      <c r="R106" s="8"/>
      <c r="S106" s="10"/>
    </row>
    <row r="107" spans="7:19" x14ac:dyDescent="0.25">
      <c r="M107" s="7"/>
      <c r="N107" s="8"/>
      <c r="O107" s="9" t="s">
        <v>14</v>
      </c>
      <c r="P107" s="9"/>
      <c r="Q107" s="9">
        <v>910760.71</v>
      </c>
      <c r="R107" s="8"/>
      <c r="S107" s="10"/>
    </row>
    <row r="108" spans="7:19" x14ac:dyDescent="0.25">
      <c r="M108" s="7"/>
      <c r="N108" s="8"/>
      <c r="O108" s="9" t="s">
        <v>16</v>
      </c>
      <c r="P108" s="9"/>
      <c r="Q108" s="9">
        <v>1129017.69</v>
      </c>
      <c r="R108" s="8"/>
      <c r="S108" s="10"/>
    </row>
    <row r="109" spans="7:19" x14ac:dyDescent="0.25">
      <c r="M109" s="7"/>
      <c r="N109" s="8"/>
      <c r="O109" s="9" t="s">
        <v>10</v>
      </c>
      <c r="P109" s="9">
        <v>1129017.69</v>
      </c>
      <c r="Q109" s="9"/>
      <c r="R109" s="8"/>
      <c r="S109" s="10"/>
    </row>
    <row r="110" spans="7:19" x14ac:dyDescent="0.25">
      <c r="M110" s="7"/>
      <c r="N110" s="8"/>
      <c r="O110" s="9"/>
      <c r="P110" s="9"/>
      <c r="Q110" s="9"/>
      <c r="R110" s="8"/>
      <c r="S110" s="10"/>
    </row>
    <row r="111" spans="7:19" x14ac:dyDescent="0.25">
      <c r="M111" s="7"/>
      <c r="N111" s="8"/>
      <c r="O111" s="9"/>
      <c r="P111" s="9"/>
      <c r="Q111" s="9"/>
      <c r="R111" s="8"/>
      <c r="S111" s="10"/>
    </row>
    <row r="112" spans="7:19" x14ac:dyDescent="0.25">
      <c r="M112" s="12"/>
      <c r="N112" s="13"/>
      <c r="O112" s="2"/>
      <c r="P112" s="2">
        <f>SUM(P106:P109)</f>
        <v>2039778.4</v>
      </c>
      <c r="Q112" s="2">
        <f>SUM(Q106:Q109)</f>
        <v>2039778.4</v>
      </c>
      <c r="R112" s="13"/>
      <c r="S112" s="14"/>
    </row>
    <row r="116" spans="7:19" x14ac:dyDescent="0.25">
      <c r="G116" t="s">
        <v>23</v>
      </c>
      <c r="M116" s="3"/>
      <c r="N116" s="4" t="s">
        <v>9</v>
      </c>
      <c r="O116" s="5"/>
      <c r="P116" s="5"/>
      <c r="Q116" s="5"/>
      <c r="R116" s="4" t="s">
        <v>11</v>
      </c>
      <c r="S116" s="6"/>
    </row>
    <row r="117" spans="7:19" x14ac:dyDescent="0.25">
      <c r="G117" t="s">
        <v>0</v>
      </c>
      <c r="I117" s="1">
        <v>7149078.8899999997</v>
      </c>
      <c r="M117" s="7"/>
      <c r="N117" s="8"/>
      <c r="O117" s="9"/>
      <c r="P117" s="9"/>
      <c r="Q117" s="9"/>
      <c r="R117" s="8"/>
      <c r="S117" s="10"/>
    </row>
    <row r="118" spans="7:19" x14ac:dyDescent="0.25">
      <c r="G118" t="s">
        <v>0</v>
      </c>
      <c r="I118" s="1">
        <v>3492928.73</v>
      </c>
      <c r="M118" s="7" t="s">
        <v>8</v>
      </c>
      <c r="N118" s="8"/>
      <c r="O118" s="9">
        <f>O94-Q132</f>
        <v>10642007.620000001</v>
      </c>
      <c r="P118" s="9"/>
      <c r="Q118" s="9"/>
      <c r="R118" s="8"/>
      <c r="S118" s="10"/>
    </row>
    <row r="119" spans="7:19" x14ac:dyDescent="0.25">
      <c r="I119" s="2"/>
      <c r="M119" s="7" t="s">
        <v>10</v>
      </c>
      <c r="N119" s="8"/>
      <c r="O119" s="9">
        <f>1000000+P133</f>
        <v>1910760.6099999999</v>
      </c>
      <c r="P119" s="9"/>
      <c r="Q119" s="9"/>
      <c r="R119" s="8"/>
      <c r="S119" s="10"/>
    </row>
    <row r="120" spans="7:19" x14ac:dyDescent="0.25">
      <c r="I120" s="1">
        <f>SUM(I117:I119)</f>
        <v>10642007.619999999</v>
      </c>
      <c r="M120" s="7"/>
      <c r="N120" s="8"/>
      <c r="O120" s="9"/>
      <c r="P120" s="9"/>
      <c r="Q120" s="9"/>
      <c r="R120" s="8"/>
      <c r="S120" s="10"/>
    </row>
    <row r="121" spans="7:19" x14ac:dyDescent="0.25">
      <c r="M121" s="7" t="s">
        <v>2</v>
      </c>
      <c r="N121" s="8"/>
      <c r="O121" s="9">
        <f>O97+Q130</f>
        <v>10824672.91</v>
      </c>
      <c r="P121" s="9"/>
      <c r="Q121" s="9"/>
      <c r="R121" s="8" t="s">
        <v>2</v>
      </c>
      <c r="S121" s="11">
        <f>S97+P131</f>
        <v>10824672.91</v>
      </c>
    </row>
    <row r="122" spans="7:19" x14ac:dyDescent="0.25">
      <c r="M122" s="7"/>
      <c r="N122" s="8"/>
      <c r="O122" s="9"/>
      <c r="P122" s="9"/>
      <c r="Q122" s="9"/>
      <c r="R122" s="8"/>
      <c r="S122" s="10"/>
    </row>
    <row r="123" spans="7:19" x14ac:dyDescent="0.25">
      <c r="G123" t="s">
        <v>24</v>
      </c>
      <c r="M123" s="7"/>
      <c r="N123" s="8"/>
      <c r="O123" s="9">
        <f>O118+O119-O121</f>
        <v>1728095.3200000003</v>
      </c>
      <c r="P123" s="9"/>
      <c r="Q123" s="9"/>
      <c r="R123" s="8"/>
      <c r="S123" s="10"/>
    </row>
    <row r="124" spans="7:19" x14ac:dyDescent="0.25">
      <c r="G124" t="s">
        <v>3</v>
      </c>
      <c r="I124" s="1">
        <v>7732354.8799999999</v>
      </c>
      <c r="M124" s="7"/>
      <c r="N124" s="8"/>
      <c r="O124" s="9"/>
      <c r="P124" s="9"/>
      <c r="Q124" s="9"/>
      <c r="R124" s="8"/>
      <c r="S124" s="10"/>
    </row>
    <row r="125" spans="7:19" x14ac:dyDescent="0.25">
      <c r="G125" t="s">
        <v>4</v>
      </c>
      <c r="I125" s="1">
        <v>3092318.03</v>
      </c>
      <c r="M125" s="7"/>
      <c r="N125" s="8"/>
      <c r="O125" s="9"/>
      <c r="P125" s="9"/>
      <c r="Q125" s="9"/>
      <c r="R125" s="8"/>
      <c r="S125" s="10"/>
    </row>
    <row r="126" spans="7:19" x14ac:dyDescent="0.25">
      <c r="I126" s="2"/>
      <c r="M126" s="7"/>
      <c r="N126" s="8"/>
      <c r="O126" s="9"/>
      <c r="P126" s="9"/>
      <c r="Q126" s="9"/>
      <c r="R126" s="8"/>
      <c r="S126" s="10"/>
    </row>
    <row r="127" spans="7:19" x14ac:dyDescent="0.25">
      <c r="I127" s="1">
        <f>SUM(I124:I126)</f>
        <v>10824672.91</v>
      </c>
      <c r="M127" s="7"/>
      <c r="N127" s="8"/>
      <c r="O127" s="9"/>
      <c r="P127" s="9"/>
      <c r="Q127" s="9"/>
      <c r="R127" s="8"/>
      <c r="S127" s="10"/>
    </row>
    <row r="128" spans="7:19" x14ac:dyDescent="0.25">
      <c r="M128" s="7"/>
      <c r="N128" s="8"/>
      <c r="O128" s="9"/>
      <c r="P128" s="9" t="s">
        <v>12</v>
      </c>
      <c r="Q128" s="9" t="s">
        <v>15</v>
      </c>
      <c r="R128" s="8"/>
      <c r="S128" s="10"/>
    </row>
    <row r="129" spans="7:19" x14ac:dyDescent="0.25">
      <c r="M129" s="7"/>
      <c r="N129" s="8"/>
      <c r="O129" s="9"/>
      <c r="P129" s="9"/>
      <c r="Q129" s="9"/>
      <c r="R129" s="8"/>
      <c r="S129" s="10"/>
    </row>
    <row r="130" spans="7:19" x14ac:dyDescent="0.25">
      <c r="M130" s="7"/>
      <c r="N130" s="8"/>
      <c r="O130" s="9" t="s">
        <v>13</v>
      </c>
      <c r="P130" s="9"/>
      <c r="Q130" s="9">
        <v>182665.29</v>
      </c>
      <c r="R130" s="8"/>
      <c r="S130" s="10"/>
    </row>
    <row r="131" spans="7:19" x14ac:dyDescent="0.25">
      <c r="M131" s="7"/>
      <c r="N131" s="8"/>
      <c r="O131" s="9" t="s">
        <v>14</v>
      </c>
      <c r="P131" s="9">
        <v>182665.29</v>
      </c>
      <c r="Q131" s="9"/>
      <c r="R131" s="8"/>
      <c r="S131" s="10"/>
    </row>
    <row r="132" spans="7:19" x14ac:dyDescent="0.25">
      <c r="M132" s="7"/>
      <c r="N132" s="8"/>
      <c r="O132" s="9" t="s">
        <v>16</v>
      </c>
      <c r="P132" s="9"/>
      <c r="Q132" s="9">
        <v>910760.61</v>
      </c>
      <c r="R132" s="8"/>
      <c r="S132" s="10"/>
    </row>
    <row r="133" spans="7:19" x14ac:dyDescent="0.25">
      <c r="M133" s="7"/>
      <c r="N133" s="8"/>
      <c r="O133" s="9" t="s">
        <v>10</v>
      </c>
      <c r="P133" s="9">
        <v>910760.61</v>
      </c>
      <c r="Q133" s="9"/>
      <c r="R133" s="8"/>
      <c r="S133" s="10"/>
    </row>
    <row r="134" spans="7:19" x14ac:dyDescent="0.25">
      <c r="M134" s="7"/>
      <c r="N134" s="8"/>
      <c r="O134" s="9"/>
      <c r="P134" s="9"/>
      <c r="Q134" s="9"/>
      <c r="R134" s="8"/>
      <c r="S134" s="10"/>
    </row>
    <row r="135" spans="7:19" x14ac:dyDescent="0.25">
      <c r="M135" s="7"/>
      <c r="N135" s="8"/>
      <c r="O135" s="9"/>
      <c r="P135" s="9"/>
      <c r="Q135" s="9"/>
      <c r="R135" s="8"/>
      <c r="S135" s="10"/>
    </row>
    <row r="136" spans="7:19" x14ac:dyDescent="0.25">
      <c r="M136" s="12"/>
      <c r="N136" s="13"/>
      <c r="O136" s="2"/>
      <c r="P136" s="2">
        <f>SUM(P130:P133)</f>
        <v>1093425.8999999999</v>
      </c>
      <c r="Q136" s="2">
        <f>SUM(Q130:Q133)</f>
        <v>1093425.8999999999</v>
      </c>
      <c r="R136" s="13"/>
      <c r="S136" s="14"/>
    </row>
    <row r="139" spans="7:19" x14ac:dyDescent="0.25">
      <c r="G139" t="s">
        <v>25</v>
      </c>
      <c r="M139" s="3"/>
      <c r="N139" s="4" t="s">
        <v>9</v>
      </c>
      <c r="O139" s="5"/>
      <c r="P139" s="5"/>
      <c r="Q139" s="5"/>
      <c r="R139" s="4" t="s">
        <v>11</v>
      </c>
      <c r="S139" s="6"/>
    </row>
    <row r="140" spans="7:19" x14ac:dyDescent="0.25">
      <c r="G140" t="s">
        <v>0</v>
      </c>
      <c r="I140" s="1">
        <v>7732354.8799999999</v>
      </c>
      <c r="M140" s="7"/>
      <c r="N140" s="8"/>
      <c r="O140" s="9"/>
      <c r="P140" s="9"/>
      <c r="Q140" s="9"/>
      <c r="R140" s="8"/>
      <c r="S140" s="10"/>
    </row>
    <row r="141" spans="7:19" x14ac:dyDescent="0.25">
      <c r="G141" t="s">
        <v>0</v>
      </c>
      <c r="I141" s="1">
        <v>3092318.03</v>
      </c>
      <c r="M141" s="7" t="s">
        <v>8</v>
      </c>
      <c r="N141" s="8"/>
      <c r="O141" s="9">
        <f>O118+P155</f>
        <v>10824672.91</v>
      </c>
      <c r="P141" s="9"/>
      <c r="Q141" s="9"/>
      <c r="R141" s="8"/>
      <c r="S141" s="10"/>
    </row>
    <row r="142" spans="7:19" x14ac:dyDescent="0.25">
      <c r="I142" s="2"/>
      <c r="M142" s="7" t="s">
        <v>10</v>
      </c>
      <c r="N142" s="8"/>
      <c r="O142" s="9">
        <f>1000000-Q156</f>
        <v>817334.71</v>
      </c>
      <c r="P142" s="9"/>
      <c r="Q142" s="9"/>
      <c r="R142" s="8"/>
      <c r="S142" s="10"/>
    </row>
    <row r="143" spans="7:19" x14ac:dyDescent="0.25">
      <c r="I143" s="1">
        <f>SUM(I140:I142)</f>
        <v>10824672.91</v>
      </c>
      <c r="M143" s="7"/>
      <c r="N143" s="8"/>
      <c r="O143" s="9"/>
      <c r="P143" s="9"/>
      <c r="Q143" s="9"/>
      <c r="R143" s="8"/>
      <c r="S143" s="10"/>
    </row>
    <row r="144" spans="7:19" x14ac:dyDescent="0.25">
      <c r="M144" s="7" t="s">
        <v>2</v>
      </c>
      <c r="N144" s="8"/>
      <c r="O144" s="9">
        <f>O121-P153</f>
        <v>9559710.3100000005</v>
      </c>
      <c r="P144" s="9"/>
      <c r="Q144" s="9"/>
      <c r="R144" s="8" t="s">
        <v>2</v>
      </c>
      <c r="S144" s="11">
        <f>S121-Q154</f>
        <v>9559710.3100000005</v>
      </c>
    </row>
    <row r="145" spans="7:19" x14ac:dyDescent="0.25">
      <c r="M145" s="7"/>
      <c r="N145" s="8"/>
      <c r="O145" s="9"/>
      <c r="P145" s="9"/>
      <c r="Q145" s="9"/>
      <c r="R145" s="8"/>
      <c r="S145" s="10"/>
    </row>
    <row r="146" spans="7:19" x14ac:dyDescent="0.25">
      <c r="G146" t="s">
        <v>26</v>
      </c>
      <c r="M146" s="7"/>
      <c r="N146" s="8"/>
      <c r="O146" s="9">
        <f>O141+O142-O144</f>
        <v>2082297.3100000005</v>
      </c>
      <c r="P146" s="9"/>
      <c r="Q146" s="9"/>
      <c r="R146" s="8"/>
      <c r="S146" s="10"/>
    </row>
    <row r="147" spans="7:19" x14ac:dyDescent="0.25">
      <c r="G147" t="s">
        <v>3</v>
      </c>
      <c r="I147" s="1">
        <v>7733946.9800000004</v>
      </c>
      <c r="M147" s="7"/>
      <c r="N147" s="8"/>
      <c r="O147" s="9"/>
      <c r="P147" s="9"/>
      <c r="Q147" s="9"/>
      <c r="R147" s="8"/>
      <c r="S147" s="10"/>
    </row>
    <row r="148" spans="7:19" x14ac:dyDescent="0.25">
      <c r="G148" t="s">
        <v>4</v>
      </c>
      <c r="I148" s="1">
        <v>1825763.33</v>
      </c>
      <c r="M148" s="7"/>
      <c r="N148" s="8"/>
      <c r="O148" s="9"/>
      <c r="P148" s="9"/>
      <c r="Q148" s="9"/>
      <c r="R148" s="8"/>
      <c r="S148" s="10"/>
    </row>
    <row r="149" spans="7:19" x14ac:dyDescent="0.25">
      <c r="I149" s="2"/>
      <c r="M149" s="7"/>
      <c r="N149" s="8"/>
      <c r="O149" s="9"/>
      <c r="P149" s="9"/>
      <c r="Q149" s="9"/>
      <c r="R149" s="8"/>
      <c r="S149" s="10"/>
    </row>
    <row r="150" spans="7:19" x14ac:dyDescent="0.25">
      <c r="I150" s="1">
        <f>SUM(I147:I149)</f>
        <v>9559710.3100000005</v>
      </c>
      <c r="M150" s="7"/>
      <c r="N150" s="8"/>
      <c r="O150" s="9"/>
      <c r="P150" s="9"/>
      <c r="Q150" s="9"/>
      <c r="R150" s="8"/>
      <c r="S150" s="10"/>
    </row>
    <row r="151" spans="7:19" x14ac:dyDescent="0.25">
      <c r="M151" s="7"/>
      <c r="N151" s="8"/>
      <c r="O151" s="9"/>
      <c r="P151" s="9" t="s">
        <v>12</v>
      </c>
      <c r="Q151" s="9" t="s">
        <v>15</v>
      </c>
      <c r="R151" s="8"/>
      <c r="S151" s="10"/>
    </row>
    <row r="152" spans="7:19" x14ac:dyDescent="0.25">
      <c r="M152" s="7"/>
      <c r="N152" s="8"/>
      <c r="O152" s="9"/>
      <c r="P152" s="9"/>
      <c r="Q152" s="9"/>
      <c r="R152" s="8"/>
      <c r="S152" s="10"/>
    </row>
    <row r="153" spans="7:19" x14ac:dyDescent="0.25">
      <c r="M153" s="7"/>
      <c r="N153" s="8"/>
      <c r="O153" s="9" t="s">
        <v>13</v>
      </c>
      <c r="P153" s="9">
        <v>1264962.6000000001</v>
      </c>
      <c r="Q153" s="9"/>
      <c r="R153" s="8"/>
      <c r="S153" s="10"/>
    </row>
    <row r="154" spans="7:19" x14ac:dyDescent="0.25">
      <c r="M154" s="7"/>
      <c r="N154" s="8"/>
      <c r="O154" s="9" t="s">
        <v>14</v>
      </c>
      <c r="P154" s="9"/>
      <c r="Q154" s="9">
        <v>1264962.6000000001</v>
      </c>
      <c r="R154" s="8"/>
      <c r="S154" s="10"/>
    </row>
    <row r="155" spans="7:19" x14ac:dyDescent="0.25">
      <c r="M155" s="7"/>
      <c r="N155" s="8"/>
      <c r="O155" s="9" t="s">
        <v>16</v>
      </c>
      <c r="P155" s="9">
        <v>182665.29</v>
      </c>
      <c r="Q155" s="9"/>
      <c r="R155" s="8"/>
      <c r="S155" s="10"/>
    </row>
    <row r="156" spans="7:19" x14ac:dyDescent="0.25">
      <c r="M156" s="7"/>
      <c r="N156" s="8"/>
      <c r="O156" s="9" t="s">
        <v>10</v>
      </c>
      <c r="P156" s="9"/>
      <c r="Q156" s="9">
        <v>182665.29</v>
      </c>
      <c r="R156" s="8"/>
      <c r="S156" s="10"/>
    </row>
    <row r="157" spans="7:19" x14ac:dyDescent="0.25">
      <c r="M157" s="7"/>
      <c r="N157" s="8"/>
      <c r="O157" s="9"/>
      <c r="P157" s="9"/>
      <c r="Q157" s="9"/>
      <c r="R157" s="8"/>
      <c r="S157" s="10"/>
    </row>
    <row r="158" spans="7:19" x14ac:dyDescent="0.25">
      <c r="M158" s="7"/>
      <c r="N158" s="8"/>
      <c r="O158" s="9"/>
      <c r="P158" s="9"/>
      <c r="Q158" s="9"/>
      <c r="R158" s="8"/>
      <c r="S158" s="10"/>
    </row>
    <row r="159" spans="7:19" x14ac:dyDescent="0.25">
      <c r="M159" s="12"/>
      <c r="N159" s="13"/>
      <c r="O159" s="2"/>
      <c r="P159" s="2">
        <f>SUM(P153:P156)</f>
        <v>1447627.8900000001</v>
      </c>
      <c r="Q159" s="2">
        <f>SUM(Q153:Q156)</f>
        <v>1447627.8900000001</v>
      </c>
      <c r="R159" s="13"/>
      <c r="S159" s="14"/>
    </row>
    <row r="162" spans="7:19" x14ac:dyDescent="0.25">
      <c r="G162" t="s">
        <v>27</v>
      </c>
      <c r="M162" s="3"/>
      <c r="N162" s="4" t="s">
        <v>9</v>
      </c>
      <c r="O162" s="5"/>
      <c r="P162" s="5"/>
      <c r="Q162" s="5"/>
      <c r="R162" s="4" t="s">
        <v>11</v>
      </c>
      <c r="S162" s="6"/>
    </row>
    <row r="163" spans="7:19" x14ac:dyDescent="0.25">
      <c r="G163" t="s">
        <v>0</v>
      </c>
      <c r="I163" s="1">
        <v>7733946.9800000004</v>
      </c>
      <c r="M163" s="7"/>
      <c r="N163" s="8"/>
      <c r="O163" s="9"/>
      <c r="P163" s="9"/>
      <c r="Q163" s="9"/>
      <c r="R163" s="8"/>
      <c r="S163" s="10"/>
    </row>
    <row r="164" spans="7:19" x14ac:dyDescent="0.25">
      <c r="G164" t="s">
        <v>0</v>
      </c>
      <c r="I164" s="1">
        <v>1825763.33</v>
      </c>
      <c r="M164" s="7" t="s">
        <v>8</v>
      </c>
      <c r="N164" s="8"/>
      <c r="O164" s="9">
        <f>O141-Q178</f>
        <v>9559710.3100000005</v>
      </c>
      <c r="P164" s="9"/>
      <c r="Q164" s="9"/>
      <c r="R164" s="8"/>
      <c r="S164" s="10"/>
    </row>
    <row r="165" spans="7:19" x14ac:dyDescent="0.25">
      <c r="I165" s="2"/>
      <c r="M165" s="7" t="s">
        <v>10</v>
      </c>
      <c r="N165" s="8"/>
      <c r="O165" s="9">
        <f>1000000+P179</f>
        <v>2264962.6</v>
      </c>
      <c r="P165" s="9"/>
      <c r="Q165" s="9"/>
      <c r="R165" s="8"/>
      <c r="S165" s="10"/>
    </row>
    <row r="166" spans="7:19" x14ac:dyDescent="0.25">
      <c r="I166" s="1">
        <f>SUM(I163:I165)</f>
        <v>9559710.3100000005</v>
      </c>
      <c r="M166" s="7"/>
      <c r="N166" s="8"/>
      <c r="O166" s="9"/>
      <c r="P166" s="9"/>
      <c r="Q166" s="9"/>
      <c r="R166" s="8"/>
      <c r="S166" s="10"/>
    </row>
    <row r="167" spans="7:19" x14ac:dyDescent="0.25">
      <c r="M167" s="7" t="s">
        <v>2</v>
      </c>
      <c r="N167" s="8"/>
      <c r="O167" s="9">
        <f>O144+Q176</f>
        <v>11217216.960000001</v>
      </c>
      <c r="P167" s="9"/>
      <c r="Q167" s="9"/>
      <c r="R167" s="8" t="s">
        <v>2</v>
      </c>
      <c r="S167" s="11">
        <f>S144+P177</f>
        <v>11217216.960000001</v>
      </c>
    </row>
    <row r="168" spans="7:19" x14ac:dyDescent="0.25">
      <c r="M168" s="7"/>
      <c r="N168" s="8"/>
      <c r="O168" s="9"/>
      <c r="P168" s="9"/>
      <c r="Q168" s="9"/>
      <c r="R168" s="8"/>
      <c r="S168" s="10"/>
    </row>
    <row r="169" spans="7:19" x14ac:dyDescent="0.25">
      <c r="G169" t="s">
        <v>28</v>
      </c>
      <c r="M169" s="7"/>
      <c r="N169" s="8"/>
      <c r="O169" s="9">
        <f>O164+O165-O167</f>
        <v>607455.94999999925</v>
      </c>
      <c r="P169" s="9"/>
      <c r="Q169" s="9"/>
      <c r="R169" s="8"/>
      <c r="S169" s="10"/>
    </row>
    <row r="170" spans="7:19" x14ac:dyDescent="0.25">
      <c r="G170" t="s">
        <v>3</v>
      </c>
      <c r="I170" s="1">
        <v>9002403.3599999994</v>
      </c>
      <c r="M170" s="7"/>
      <c r="N170" s="8"/>
      <c r="O170" s="9"/>
      <c r="P170" s="9"/>
      <c r="Q170" s="9"/>
      <c r="R170" s="8"/>
      <c r="S170" s="10"/>
    </row>
    <row r="171" spans="7:19" x14ac:dyDescent="0.25">
      <c r="G171" t="s">
        <v>4</v>
      </c>
      <c r="I171" s="1">
        <v>2214813.6</v>
      </c>
      <c r="M171" s="7"/>
      <c r="N171" s="8"/>
      <c r="O171" s="9"/>
      <c r="P171" s="9"/>
      <c r="Q171" s="9"/>
      <c r="R171" s="8"/>
      <c r="S171" s="10"/>
    </row>
    <row r="172" spans="7:19" x14ac:dyDescent="0.25">
      <c r="I172" s="2"/>
      <c r="M172" s="7"/>
      <c r="N172" s="8"/>
      <c r="O172" s="9"/>
      <c r="P172" s="9"/>
      <c r="Q172" s="9"/>
      <c r="R172" s="8"/>
      <c r="S172" s="10"/>
    </row>
    <row r="173" spans="7:19" x14ac:dyDescent="0.25">
      <c r="I173" s="1">
        <f>SUM(I170:I172)</f>
        <v>11217216.959999999</v>
      </c>
      <c r="M173" s="7"/>
      <c r="N173" s="8"/>
      <c r="O173" s="9"/>
      <c r="P173" s="9"/>
      <c r="Q173" s="9"/>
      <c r="R173" s="8"/>
      <c r="S173" s="10"/>
    </row>
    <row r="174" spans="7:19" x14ac:dyDescent="0.25">
      <c r="M174" s="7"/>
      <c r="N174" s="8"/>
      <c r="O174" s="9"/>
      <c r="P174" s="9" t="s">
        <v>12</v>
      </c>
      <c r="Q174" s="9" t="s">
        <v>15</v>
      </c>
      <c r="R174" s="8"/>
      <c r="S174" s="10"/>
    </row>
    <row r="175" spans="7:19" x14ac:dyDescent="0.25">
      <c r="M175" s="7"/>
      <c r="N175" s="8"/>
      <c r="O175" s="9"/>
      <c r="P175" s="9"/>
      <c r="Q175" s="9"/>
      <c r="R175" s="8"/>
      <c r="S175" s="10"/>
    </row>
    <row r="176" spans="7:19" x14ac:dyDescent="0.25">
      <c r="I176" s="1">
        <f>I166-O164</f>
        <v>0</v>
      </c>
      <c r="M176" s="7"/>
      <c r="N176" s="8"/>
      <c r="O176" s="9" t="s">
        <v>13</v>
      </c>
      <c r="P176" s="9"/>
      <c r="Q176" s="9">
        <v>1657506.65</v>
      </c>
      <c r="R176" s="8"/>
      <c r="S176" s="10"/>
    </row>
    <row r="177" spans="7:19" x14ac:dyDescent="0.25">
      <c r="M177" s="7"/>
      <c r="N177" s="8"/>
      <c r="O177" s="9" t="s">
        <v>14</v>
      </c>
      <c r="P177" s="9">
        <v>1657506.65</v>
      </c>
      <c r="Q177" s="9"/>
      <c r="R177" s="8"/>
      <c r="S177" s="10"/>
    </row>
    <row r="178" spans="7:19" x14ac:dyDescent="0.25">
      <c r="M178" s="7"/>
      <c r="N178" s="8"/>
      <c r="O178" s="9" t="s">
        <v>16</v>
      </c>
      <c r="P178" s="9"/>
      <c r="Q178" s="9">
        <v>1264962.6000000001</v>
      </c>
      <c r="R178" s="8"/>
      <c r="S178" s="10"/>
    </row>
    <row r="179" spans="7:19" x14ac:dyDescent="0.25">
      <c r="M179" s="7"/>
      <c r="N179" s="8"/>
      <c r="O179" s="9" t="s">
        <v>10</v>
      </c>
      <c r="P179" s="9">
        <v>1264962.6000000001</v>
      </c>
      <c r="Q179" s="9"/>
      <c r="R179" s="8"/>
      <c r="S179" s="10"/>
    </row>
    <row r="180" spans="7:19" x14ac:dyDescent="0.25">
      <c r="M180" s="7"/>
      <c r="N180" s="8"/>
      <c r="O180" s="9"/>
      <c r="P180" s="9"/>
      <c r="Q180" s="9"/>
      <c r="R180" s="8"/>
      <c r="S180" s="10"/>
    </row>
    <row r="181" spans="7:19" x14ac:dyDescent="0.25">
      <c r="M181" s="7"/>
      <c r="N181" s="8"/>
      <c r="O181" s="9"/>
      <c r="P181" s="9"/>
      <c r="Q181" s="9"/>
      <c r="R181" s="8"/>
      <c r="S181" s="10"/>
    </row>
    <row r="182" spans="7:19" x14ac:dyDescent="0.25">
      <c r="M182" s="12"/>
      <c r="N182" s="13"/>
      <c r="O182" s="2"/>
      <c r="P182" s="2">
        <f>SUM(P176:P179)</f>
        <v>2922469.25</v>
      </c>
      <c r="Q182" s="2">
        <f>SUM(Q176:Q179)</f>
        <v>2922469.25</v>
      </c>
      <c r="R182" s="13"/>
      <c r="S182" s="14"/>
    </row>
    <row r="185" spans="7:19" x14ac:dyDescent="0.25">
      <c r="G185" t="s">
        <v>29</v>
      </c>
      <c r="M185" s="3"/>
      <c r="N185" s="4" t="s">
        <v>9</v>
      </c>
      <c r="O185" s="5"/>
      <c r="P185" s="5"/>
      <c r="Q185" s="5"/>
      <c r="R185" s="4" t="s">
        <v>11</v>
      </c>
      <c r="S185" s="6"/>
    </row>
    <row r="186" spans="7:19" x14ac:dyDescent="0.25">
      <c r="G186" t="s">
        <v>0</v>
      </c>
      <c r="I186" s="1">
        <v>9002403.3599999994</v>
      </c>
      <c r="M186" s="7"/>
      <c r="N186" s="8"/>
      <c r="O186" s="9"/>
      <c r="P186" s="9"/>
      <c r="Q186" s="9"/>
      <c r="R186" s="8"/>
      <c r="S186" s="10"/>
    </row>
    <row r="187" spans="7:19" x14ac:dyDescent="0.25">
      <c r="G187" t="s">
        <v>0</v>
      </c>
      <c r="I187" s="1">
        <v>2214813.6</v>
      </c>
      <c r="M187" s="7" t="s">
        <v>8</v>
      </c>
      <c r="N187" s="8"/>
      <c r="O187" s="9">
        <f>O164+P201</f>
        <v>11217216.960000001</v>
      </c>
      <c r="P187" s="9"/>
      <c r="Q187" s="9"/>
      <c r="R187" s="8"/>
      <c r="S187" s="10"/>
    </row>
    <row r="188" spans="7:19" x14ac:dyDescent="0.25">
      <c r="I188" s="2"/>
      <c r="M188" s="7" t="s">
        <v>10</v>
      </c>
      <c r="N188" s="8"/>
      <c r="O188" s="9">
        <f>1000000-Q202</f>
        <v>-657506.64999999991</v>
      </c>
      <c r="P188" s="9"/>
      <c r="Q188" s="9"/>
      <c r="R188" s="8"/>
      <c r="S188" s="10"/>
    </row>
    <row r="189" spans="7:19" x14ac:dyDescent="0.25">
      <c r="I189" s="1">
        <f>SUM(I186:I188)</f>
        <v>11217216.959999999</v>
      </c>
      <c r="M189" s="7"/>
      <c r="N189" s="8"/>
      <c r="O189" s="9"/>
      <c r="P189" s="9"/>
      <c r="Q189" s="9"/>
      <c r="R189" s="8"/>
      <c r="S189" s="10"/>
    </row>
    <row r="190" spans="7:19" x14ac:dyDescent="0.25">
      <c r="M190" s="7" t="s">
        <v>2</v>
      </c>
      <c r="N190" s="8"/>
      <c r="O190" s="9">
        <f>O167-P199</f>
        <v>9242526.7000000011</v>
      </c>
      <c r="P190" s="9"/>
      <c r="Q190" s="9"/>
      <c r="R190" s="8" t="s">
        <v>2</v>
      </c>
      <c r="S190" s="11">
        <f>S167-Q200</f>
        <v>9242526.7000000011</v>
      </c>
    </row>
    <row r="191" spans="7:19" x14ac:dyDescent="0.25">
      <c r="M191" s="7"/>
      <c r="N191" s="8"/>
      <c r="O191" s="9"/>
      <c r="P191" s="9"/>
      <c r="Q191" s="9"/>
      <c r="R191" s="8"/>
      <c r="S191" s="10"/>
    </row>
    <row r="192" spans="7:19" x14ac:dyDescent="0.25">
      <c r="G192" t="s">
        <v>30</v>
      </c>
      <c r="M192" s="7"/>
      <c r="N192" s="8"/>
      <c r="O192" s="9">
        <f>O187+O188-O190</f>
        <v>1317183.6099999994</v>
      </c>
      <c r="P192" s="9"/>
      <c r="Q192" s="9"/>
      <c r="R192" s="8"/>
      <c r="S192" s="10"/>
    </row>
    <row r="193" spans="7:19" x14ac:dyDescent="0.25">
      <c r="G193" t="s">
        <v>3</v>
      </c>
      <c r="I193" s="1">
        <v>8260876.3099999996</v>
      </c>
      <c r="M193" s="7"/>
      <c r="N193" s="8"/>
      <c r="O193" s="9"/>
      <c r="P193" s="9"/>
      <c r="Q193" s="9"/>
      <c r="R193" s="8"/>
      <c r="S193" s="10"/>
    </row>
    <row r="194" spans="7:19" x14ac:dyDescent="0.25">
      <c r="G194" t="s">
        <v>4</v>
      </c>
      <c r="I194" s="1">
        <v>981650.39</v>
      </c>
      <c r="M194" s="7"/>
      <c r="N194" s="8"/>
      <c r="O194" s="9"/>
      <c r="P194" s="9"/>
      <c r="Q194" s="9"/>
      <c r="R194" s="8"/>
      <c r="S194" s="10"/>
    </row>
    <row r="195" spans="7:19" x14ac:dyDescent="0.25">
      <c r="I195" s="2"/>
      <c r="M195" s="7"/>
      <c r="N195" s="8"/>
      <c r="O195" s="9"/>
      <c r="P195" s="9"/>
      <c r="Q195" s="9"/>
      <c r="R195" s="8"/>
      <c r="S195" s="10"/>
    </row>
    <row r="196" spans="7:19" x14ac:dyDescent="0.25">
      <c r="I196" s="1">
        <f>SUM(I193:I195)</f>
        <v>9242526.6999999993</v>
      </c>
      <c r="M196" s="7"/>
      <c r="N196" s="8"/>
      <c r="O196" s="9"/>
      <c r="P196" s="9"/>
      <c r="Q196" s="9"/>
      <c r="R196" s="8"/>
      <c r="S196" s="10"/>
    </row>
    <row r="197" spans="7:19" x14ac:dyDescent="0.25">
      <c r="M197" s="7"/>
      <c r="N197" s="8"/>
      <c r="O197" s="9"/>
      <c r="P197" s="9" t="s">
        <v>12</v>
      </c>
      <c r="Q197" s="9" t="s">
        <v>15</v>
      </c>
      <c r="R197" s="8"/>
      <c r="S197" s="10"/>
    </row>
    <row r="198" spans="7:19" x14ac:dyDescent="0.25">
      <c r="M198" s="7"/>
      <c r="N198" s="8"/>
      <c r="O198" s="9"/>
      <c r="P198" s="9"/>
      <c r="Q198" s="9"/>
      <c r="R198" s="8"/>
      <c r="S198" s="10"/>
    </row>
    <row r="199" spans="7:19" x14ac:dyDescent="0.25">
      <c r="I199" s="1">
        <f>I189-O187</f>
        <v>0</v>
      </c>
      <c r="M199" s="7"/>
      <c r="N199" s="8"/>
      <c r="O199" s="9" t="s">
        <v>13</v>
      </c>
      <c r="P199" s="9">
        <v>1974690.26</v>
      </c>
      <c r="Q199" s="9"/>
      <c r="R199" s="8"/>
      <c r="S199" s="10"/>
    </row>
    <row r="200" spans="7:19" x14ac:dyDescent="0.25">
      <c r="M200" s="7"/>
      <c r="N200" s="8"/>
      <c r="O200" s="9" t="s">
        <v>14</v>
      </c>
      <c r="P200" s="9"/>
      <c r="Q200" s="9">
        <v>1974690.26</v>
      </c>
      <c r="R200" s="8"/>
      <c r="S200" s="10"/>
    </row>
    <row r="201" spans="7:19" x14ac:dyDescent="0.25">
      <c r="M201" s="7"/>
      <c r="N201" s="8"/>
      <c r="O201" s="9" t="s">
        <v>16</v>
      </c>
      <c r="P201" s="9">
        <v>1657506.65</v>
      </c>
      <c r="Q201" s="9"/>
      <c r="R201" s="8"/>
      <c r="S201" s="10"/>
    </row>
    <row r="202" spans="7:19" x14ac:dyDescent="0.25">
      <c r="M202" s="7"/>
      <c r="N202" s="8"/>
      <c r="O202" s="9" t="s">
        <v>10</v>
      </c>
      <c r="P202" s="9"/>
      <c r="Q202" s="9">
        <v>1657506.65</v>
      </c>
      <c r="R202" s="8"/>
      <c r="S202" s="10"/>
    </row>
    <row r="203" spans="7:19" x14ac:dyDescent="0.25">
      <c r="M203" s="7"/>
      <c r="N203" s="8"/>
      <c r="O203" s="9"/>
      <c r="P203" s="9"/>
      <c r="Q203" s="9"/>
      <c r="R203" s="8"/>
      <c r="S203" s="10"/>
    </row>
    <row r="204" spans="7:19" x14ac:dyDescent="0.25">
      <c r="M204" s="7"/>
      <c r="N204" s="8"/>
      <c r="O204" s="9"/>
      <c r="P204" s="9"/>
      <c r="Q204" s="9"/>
      <c r="R204" s="8"/>
      <c r="S204" s="10"/>
    </row>
    <row r="205" spans="7:19" x14ac:dyDescent="0.25">
      <c r="M205" s="12"/>
      <c r="N205" s="13"/>
      <c r="O205" s="2"/>
      <c r="P205" s="2">
        <f>SUM(P199:P202)</f>
        <v>3632196.91</v>
      </c>
      <c r="Q205" s="2">
        <f>SUM(Q199:Q202)</f>
        <v>3632196.91</v>
      </c>
      <c r="R205" s="13"/>
      <c r="S205" s="14"/>
    </row>
    <row r="208" spans="7:19" x14ac:dyDescent="0.25">
      <c r="G208" t="s">
        <v>31</v>
      </c>
      <c r="M208" s="3"/>
      <c r="N208" s="4" t="s">
        <v>9</v>
      </c>
      <c r="O208" s="5"/>
      <c r="P208" s="5"/>
      <c r="Q208" s="5"/>
      <c r="R208" s="4" t="s">
        <v>11</v>
      </c>
      <c r="S208" s="6"/>
    </row>
    <row r="209" spans="7:19" x14ac:dyDescent="0.25">
      <c r="G209" t="s">
        <v>0</v>
      </c>
      <c r="I209" s="1">
        <v>8260876.3099999996</v>
      </c>
      <c r="M209" s="7"/>
      <c r="N209" s="8"/>
      <c r="O209" s="9"/>
      <c r="P209" s="9"/>
      <c r="Q209" s="9"/>
      <c r="R209" s="8"/>
      <c r="S209" s="10"/>
    </row>
    <row r="210" spans="7:19" x14ac:dyDescent="0.25">
      <c r="G210" t="s">
        <v>0</v>
      </c>
      <c r="I210" s="1">
        <v>981650.39</v>
      </c>
      <c r="M210" s="7" t="s">
        <v>8</v>
      </c>
      <c r="N210" s="8"/>
      <c r="O210" s="9">
        <f>O187-Q224</f>
        <v>9242526.7000000011</v>
      </c>
      <c r="P210" s="9"/>
      <c r="Q210" s="9"/>
      <c r="R210" s="8"/>
      <c r="S210" s="10"/>
    </row>
    <row r="211" spans="7:19" x14ac:dyDescent="0.25">
      <c r="I211" s="2"/>
      <c r="M211" s="7" t="s">
        <v>10</v>
      </c>
      <c r="N211" s="8"/>
      <c r="O211" s="9">
        <f>1000000+P225</f>
        <v>2974690.26</v>
      </c>
      <c r="P211" s="9"/>
      <c r="Q211" s="9"/>
      <c r="R211" s="8"/>
      <c r="S211" s="10"/>
    </row>
    <row r="212" spans="7:19" x14ac:dyDescent="0.25">
      <c r="I212" s="1">
        <f>SUM(I209:I211)</f>
        <v>9242526.6999999993</v>
      </c>
      <c r="M212" s="7"/>
      <c r="N212" s="8"/>
      <c r="O212" s="9"/>
      <c r="P212" s="9"/>
      <c r="Q212" s="9"/>
      <c r="R212" s="8"/>
      <c r="S212" s="10"/>
    </row>
    <row r="213" spans="7:19" x14ac:dyDescent="0.25">
      <c r="M213" s="7" t="s">
        <v>2</v>
      </c>
      <c r="N213" s="8"/>
      <c r="O213" s="9">
        <f>O190+Q222</f>
        <v>9923065.0800000019</v>
      </c>
      <c r="P213" s="9"/>
      <c r="Q213" s="9"/>
      <c r="R213" s="8" t="s">
        <v>2</v>
      </c>
      <c r="S213" s="11">
        <f>S190+P223</f>
        <v>9923065.0800000019</v>
      </c>
    </row>
    <row r="214" spans="7:19" x14ac:dyDescent="0.25">
      <c r="M214" s="7"/>
      <c r="N214" s="8"/>
      <c r="O214" s="9"/>
      <c r="P214" s="9"/>
      <c r="Q214" s="9"/>
      <c r="R214" s="8"/>
      <c r="S214" s="10"/>
    </row>
    <row r="215" spans="7:19" x14ac:dyDescent="0.25">
      <c r="G215" t="s">
        <v>32</v>
      </c>
      <c r="M215" s="7"/>
      <c r="N215" s="8"/>
      <c r="O215" s="9">
        <f>O210+O211-O213</f>
        <v>2294151.879999999</v>
      </c>
      <c r="P215" s="9"/>
      <c r="Q215" s="9"/>
      <c r="R215" s="8"/>
      <c r="S215" s="10"/>
    </row>
    <row r="216" spans="7:19" x14ac:dyDescent="0.25">
      <c r="G216" t="s">
        <v>3</v>
      </c>
      <c r="I216" s="1">
        <v>8318814.1200000001</v>
      </c>
      <c r="M216" s="7"/>
      <c r="N216" s="8"/>
      <c r="O216" s="9"/>
      <c r="P216" s="9"/>
      <c r="Q216" s="9"/>
      <c r="R216" s="8"/>
      <c r="S216" s="10"/>
    </row>
    <row r="217" spans="7:19" x14ac:dyDescent="0.25">
      <c r="G217" t="s">
        <v>4</v>
      </c>
      <c r="I217" s="1">
        <v>1604250.96</v>
      </c>
      <c r="M217" s="7"/>
      <c r="N217" s="8"/>
      <c r="O217" s="9"/>
      <c r="P217" s="9"/>
      <c r="Q217" s="9"/>
      <c r="R217" s="8"/>
      <c r="S217" s="10"/>
    </row>
    <row r="218" spans="7:19" x14ac:dyDescent="0.25">
      <c r="I218" s="2"/>
      <c r="M218" s="7"/>
      <c r="N218" s="8"/>
      <c r="O218" s="9"/>
      <c r="P218" s="9"/>
      <c r="Q218" s="9"/>
      <c r="R218" s="8"/>
      <c r="S218" s="10"/>
    </row>
    <row r="219" spans="7:19" x14ac:dyDescent="0.25">
      <c r="I219" s="1">
        <f>SUM(I216:I218)</f>
        <v>9923065.0800000001</v>
      </c>
      <c r="M219" s="7"/>
      <c r="N219" s="8"/>
      <c r="O219" s="9"/>
      <c r="P219" s="9"/>
      <c r="Q219" s="9"/>
      <c r="R219" s="8"/>
      <c r="S219" s="10"/>
    </row>
    <row r="220" spans="7:19" x14ac:dyDescent="0.25">
      <c r="M220" s="7"/>
      <c r="N220" s="8"/>
      <c r="O220" s="9"/>
      <c r="P220" s="9" t="s">
        <v>12</v>
      </c>
      <c r="Q220" s="9" t="s">
        <v>15</v>
      </c>
      <c r="R220" s="8"/>
      <c r="S220" s="10"/>
    </row>
    <row r="221" spans="7:19" x14ac:dyDescent="0.25">
      <c r="M221" s="7"/>
      <c r="N221" s="8"/>
      <c r="O221" s="9"/>
      <c r="P221" s="9"/>
      <c r="Q221" s="9"/>
      <c r="R221" s="8"/>
      <c r="S221" s="10"/>
    </row>
    <row r="222" spans="7:19" x14ac:dyDescent="0.25">
      <c r="I222" s="1">
        <f>I212-O210</f>
        <v>0</v>
      </c>
      <c r="M222" s="7"/>
      <c r="N222" s="8"/>
      <c r="O222" s="9" t="s">
        <v>13</v>
      </c>
      <c r="P222" s="9"/>
      <c r="Q222" s="9">
        <v>680538.38</v>
      </c>
      <c r="R222" s="8"/>
      <c r="S222" s="10"/>
    </row>
    <row r="223" spans="7:19" x14ac:dyDescent="0.25">
      <c r="M223" s="7"/>
      <c r="N223" s="8"/>
      <c r="O223" s="9" t="s">
        <v>14</v>
      </c>
      <c r="P223" s="9">
        <v>680538.38</v>
      </c>
      <c r="Q223" s="9"/>
      <c r="R223" s="8"/>
      <c r="S223" s="10"/>
    </row>
    <row r="224" spans="7:19" x14ac:dyDescent="0.25">
      <c r="M224" s="7"/>
      <c r="N224" s="8"/>
      <c r="O224" s="9" t="s">
        <v>16</v>
      </c>
      <c r="P224" s="9"/>
      <c r="Q224" s="9">
        <v>1974690.26</v>
      </c>
      <c r="R224" s="8"/>
      <c r="S224" s="10"/>
    </row>
    <row r="225" spans="7:19" x14ac:dyDescent="0.25">
      <c r="M225" s="7"/>
      <c r="N225" s="8"/>
      <c r="O225" s="9" t="s">
        <v>10</v>
      </c>
      <c r="P225" s="9">
        <v>1974690.26</v>
      </c>
      <c r="Q225" s="9"/>
      <c r="R225" s="8"/>
      <c r="S225" s="10"/>
    </row>
    <row r="226" spans="7:19" x14ac:dyDescent="0.25">
      <c r="M226" s="7"/>
      <c r="N226" s="8"/>
      <c r="O226" s="9"/>
      <c r="P226" s="9"/>
      <c r="Q226" s="9"/>
      <c r="R226" s="8"/>
      <c r="S226" s="10"/>
    </row>
    <row r="227" spans="7:19" x14ac:dyDescent="0.25">
      <c r="M227" s="7"/>
      <c r="N227" s="8"/>
      <c r="O227" s="9"/>
      <c r="P227" s="9"/>
      <c r="Q227" s="9"/>
      <c r="R227" s="8"/>
      <c r="S227" s="10"/>
    </row>
    <row r="228" spans="7:19" x14ac:dyDescent="0.25">
      <c r="M228" s="12"/>
      <c r="N228" s="13"/>
      <c r="O228" s="2"/>
      <c r="P228" s="2">
        <f>SUM(P222:P225)</f>
        <v>2655228.64</v>
      </c>
      <c r="Q228" s="2">
        <f>SUM(Q222:Q225)</f>
        <v>2655228.64</v>
      </c>
      <c r="R228" s="13"/>
      <c r="S228" s="14"/>
    </row>
    <row r="231" spans="7:19" x14ac:dyDescent="0.25">
      <c r="G231" t="s">
        <v>33</v>
      </c>
      <c r="M231" s="3"/>
      <c r="N231" s="4" t="s">
        <v>9</v>
      </c>
      <c r="O231" s="5"/>
      <c r="P231" s="5"/>
      <c r="Q231" s="5"/>
      <c r="R231" s="4" t="s">
        <v>11</v>
      </c>
      <c r="S231" s="6"/>
    </row>
    <row r="232" spans="7:19" x14ac:dyDescent="0.25">
      <c r="G232" t="s">
        <v>0</v>
      </c>
      <c r="I232" s="1">
        <v>8318814.1200000001</v>
      </c>
      <c r="M232" s="7"/>
      <c r="N232" s="8"/>
      <c r="O232" s="9"/>
      <c r="P232" s="9"/>
      <c r="Q232" s="9"/>
      <c r="R232" s="8"/>
      <c r="S232" s="10"/>
    </row>
    <row r="233" spans="7:19" x14ac:dyDescent="0.25">
      <c r="G233" t="s">
        <v>0</v>
      </c>
      <c r="I233" s="1">
        <v>1604250.96</v>
      </c>
      <c r="M233" s="7" t="s">
        <v>8</v>
      </c>
      <c r="N233" s="8"/>
      <c r="O233" s="9">
        <f>O210+P247</f>
        <v>9923065.0800000019</v>
      </c>
      <c r="P233" s="9"/>
      <c r="Q233" s="9"/>
      <c r="R233" s="8"/>
      <c r="S233" s="10"/>
    </row>
    <row r="234" spans="7:19" x14ac:dyDescent="0.25">
      <c r="I234" s="2"/>
      <c r="M234" s="7" t="s">
        <v>10</v>
      </c>
      <c r="N234" s="8"/>
      <c r="O234" s="9">
        <f>1000000-Q248</f>
        <v>319461.62</v>
      </c>
      <c r="P234" s="9"/>
      <c r="Q234" s="9"/>
      <c r="R234" s="8"/>
      <c r="S234" s="10"/>
    </row>
    <row r="235" spans="7:19" x14ac:dyDescent="0.25">
      <c r="I235" s="1">
        <f>SUM(I232:I234)</f>
        <v>9923065.0800000001</v>
      </c>
      <c r="M235" s="7"/>
      <c r="N235" s="8"/>
      <c r="O235" s="9"/>
      <c r="P235" s="9"/>
      <c r="Q235" s="9"/>
      <c r="R235" s="8"/>
      <c r="S235" s="10"/>
    </row>
    <row r="236" spans="7:19" x14ac:dyDescent="0.25">
      <c r="M236" s="7" t="s">
        <v>2</v>
      </c>
      <c r="N236" s="8"/>
      <c r="O236" s="9">
        <f>O213-P245</f>
        <v>9447939.870000001</v>
      </c>
      <c r="P236" s="9"/>
      <c r="Q236" s="9"/>
      <c r="R236" s="8" t="s">
        <v>2</v>
      </c>
      <c r="S236" s="11">
        <f>S213-Q246</f>
        <v>9447939.870000001</v>
      </c>
    </row>
    <row r="237" spans="7:19" x14ac:dyDescent="0.25">
      <c r="M237" s="7"/>
      <c r="N237" s="8"/>
      <c r="O237" s="9"/>
      <c r="P237" s="9"/>
      <c r="Q237" s="9"/>
      <c r="R237" s="8"/>
      <c r="S237" s="10"/>
    </row>
    <row r="238" spans="7:19" x14ac:dyDescent="0.25">
      <c r="G238" t="s">
        <v>34</v>
      </c>
      <c r="M238" s="7"/>
      <c r="N238" s="8"/>
      <c r="O238" s="9">
        <f>O233+O234-O236</f>
        <v>794586.83000000007</v>
      </c>
      <c r="P238" s="9"/>
      <c r="Q238" s="9"/>
      <c r="R238" s="8"/>
      <c r="S238" s="10"/>
    </row>
    <row r="239" spans="7:19" x14ac:dyDescent="0.25">
      <c r="G239" t="s">
        <v>3</v>
      </c>
      <c r="I239" s="1">
        <v>7510200.0199999996</v>
      </c>
      <c r="M239" s="7"/>
      <c r="N239" s="8"/>
      <c r="O239" s="9"/>
      <c r="P239" s="9"/>
      <c r="Q239" s="9"/>
      <c r="R239" s="8"/>
      <c r="S239" s="10"/>
    </row>
    <row r="240" spans="7:19" x14ac:dyDescent="0.25">
      <c r="G240" t="s">
        <v>4</v>
      </c>
      <c r="I240" s="1">
        <v>1937739.85</v>
      </c>
      <c r="M240" s="7"/>
      <c r="N240" s="8"/>
      <c r="O240" s="9"/>
      <c r="P240" s="9"/>
      <c r="Q240" s="9"/>
      <c r="R240" s="8"/>
      <c r="S240" s="10"/>
    </row>
    <row r="241" spans="7:19" x14ac:dyDescent="0.25">
      <c r="I241" s="2"/>
      <c r="M241" s="7"/>
      <c r="N241" s="8"/>
      <c r="O241" s="9"/>
      <c r="P241" s="9"/>
      <c r="Q241" s="9"/>
      <c r="R241" s="8"/>
      <c r="S241" s="10"/>
    </row>
    <row r="242" spans="7:19" x14ac:dyDescent="0.25">
      <c r="I242" s="1">
        <f>SUM(I239:I241)</f>
        <v>9447939.8699999992</v>
      </c>
      <c r="M242" s="7"/>
      <c r="N242" s="8"/>
      <c r="O242" s="9"/>
      <c r="P242" s="9"/>
      <c r="Q242" s="9"/>
      <c r="R242" s="8"/>
      <c r="S242" s="10"/>
    </row>
    <row r="243" spans="7:19" x14ac:dyDescent="0.25">
      <c r="M243" s="7"/>
      <c r="N243" s="8"/>
      <c r="O243" s="9"/>
      <c r="P243" s="9" t="s">
        <v>12</v>
      </c>
      <c r="Q243" s="9" t="s">
        <v>15</v>
      </c>
      <c r="R243" s="8"/>
      <c r="S243" s="10"/>
    </row>
    <row r="244" spans="7:19" x14ac:dyDescent="0.25">
      <c r="M244" s="7"/>
      <c r="N244" s="8"/>
      <c r="O244" s="9"/>
      <c r="P244" s="9"/>
      <c r="Q244" s="9"/>
      <c r="R244" s="8"/>
      <c r="S244" s="10"/>
    </row>
    <row r="245" spans="7:19" x14ac:dyDescent="0.25">
      <c r="I245" s="1">
        <f>I235-O233</f>
        <v>0</v>
      </c>
      <c r="M245" s="7"/>
      <c r="N245" s="8"/>
      <c r="O245" s="9" t="s">
        <v>13</v>
      </c>
      <c r="P245" s="9">
        <v>475125.21</v>
      </c>
      <c r="Q245" s="9"/>
      <c r="R245" s="8"/>
      <c r="S245" s="10"/>
    </row>
    <row r="246" spans="7:19" x14ac:dyDescent="0.25">
      <c r="M246" s="7"/>
      <c r="N246" s="8"/>
      <c r="O246" s="9" t="s">
        <v>14</v>
      </c>
      <c r="P246" s="9"/>
      <c r="Q246" s="9">
        <v>475125.21</v>
      </c>
      <c r="R246" s="8"/>
      <c r="S246" s="10"/>
    </row>
    <row r="247" spans="7:19" x14ac:dyDescent="0.25">
      <c r="M247" s="7"/>
      <c r="N247" s="8"/>
      <c r="O247" s="9" t="s">
        <v>16</v>
      </c>
      <c r="P247" s="9">
        <v>680538.38</v>
      </c>
      <c r="Q247" s="9"/>
      <c r="R247" s="8"/>
      <c r="S247" s="10"/>
    </row>
    <row r="248" spans="7:19" x14ac:dyDescent="0.25">
      <c r="M248" s="7"/>
      <c r="N248" s="8"/>
      <c r="O248" s="9" t="s">
        <v>10</v>
      </c>
      <c r="P248" s="9"/>
      <c r="Q248" s="9">
        <v>680538.38</v>
      </c>
      <c r="R248" s="8"/>
      <c r="S248" s="10"/>
    </row>
    <row r="249" spans="7:19" x14ac:dyDescent="0.25">
      <c r="M249" s="7"/>
      <c r="N249" s="8"/>
      <c r="O249" s="9"/>
      <c r="P249" s="9"/>
      <c r="Q249" s="9"/>
      <c r="R249" s="8"/>
      <c r="S249" s="10"/>
    </row>
    <row r="250" spans="7:19" x14ac:dyDescent="0.25">
      <c r="M250" s="7"/>
      <c r="N250" s="8"/>
      <c r="O250" s="9"/>
      <c r="P250" s="9"/>
      <c r="Q250" s="9"/>
      <c r="R250" s="8"/>
      <c r="S250" s="10"/>
    </row>
    <row r="251" spans="7:19" x14ac:dyDescent="0.25">
      <c r="M251" s="12"/>
      <c r="N251" s="13"/>
      <c r="O251" s="2"/>
      <c r="P251" s="2">
        <f>SUM(P245:P248)</f>
        <v>1155663.5900000001</v>
      </c>
      <c r="Q251" s="2">
        <f>SUM(Q245:Q248)</f>
        <v>1155663.5900000001</v>
      </c>
      <c r="R251" s="13"/>
      <c r="S251" s="14"/>
    </row>
    <row r="254" spans="7:19" x14ac:dyDescent="0.25">
      <c r="G254" t="s">
        <v>35</v>
      </c>
      <c r="M254" s="3"/>
      <c r="N254" s="4" t="s">
        <v>9</v>
      </c>
      <c r="O254" s="5"/>
      <c r="P254" s="5"/>
      <c r="Q254" s="5"/>
      <c r="R254" s="4" t="s">
        <v>11</v>
      </c>
      <c r="S254" s="6"/>
    </row>
    <row r="255" spans="7:19" x14ac:dyDescent="0.25">
      <c r="G255" t="s">
        <v>0</v>
      </c>
      <c r="I255" s="1">
        <v>7510200.0199999996</v>
      </c>
      <c r="M255" s="7"/>
      <c r="N255" s="8"/>
      <c r="O255" s="9"/>
      <c r="P255" s="9"/>
      <c r="Q255" s="9"/>
      <c r="R255" s="8"/>
      <c r="S255" s="10"/>
    </row>
    <row r="256" spans="7:19" x14ac:dyDescent="0.25">
      <c r="G256" t="s">
        <v>0</v>
      </c>
      <c r="I256" s="1">
        <v>1937739.85</v>
      </c>
      <c r="M256" s="7" t="s">
        <v>8</v>
      </c>
      <c r="N256" s="8"/>
      <c r="O256" s="9">
        <f>O233-Q270</f>
        <v>9447939.870000001</v>
      </c>
      <c r="P256" s="9"/>
      <c r="Q256" s="9"/>
      <c r="R256" s="8"/>
      <c r="S256" s="10"/>
    </row>
    <row r="257" spans="7:19" x14ac:dyDescent="0.25">
      <c r="I257" s="2"/>
      <c r="M257" s="7" t="s">
        <v>10</v>
      </c>
      <c r="N257" s="8"/>
      <c r="O257" s="9">
        <f>1000000+P271</f>
        <v>1475125.21</v>
      </c>
      <c r="P257" s="9"/>
      <c r="Q257" s="9"/>
      <c r="R257" s="8"/>
      <c r="S257" s="10"/>
    </row>
    <row r="258" spans="7:19" x14ac:dyDescent="0.25">
      <c r="I258" s="1">
        <f>SUM(I255:I257)</f>
        <v>9447939.8699999992</v>
      </c>
      <c r="M258" s="7"/>
      <c r="N258" s="8"/>
      <c r="O258" s="9"/>
      <c r="P258" s="9"/>
      <c r="Q258" s="9"/>
      <c r="R258" s="8"/>
      <c r="S258" s="10"/>
    </row>
    <row r="259" spans="7:19" x14ac:dyDescent="0.25">
      <c r="M259" s="7" t="s">
        <v>2</v>
      </c>
      <c r="N259" s="8"/>
      <c r="O259" s="9">
        <f>O236+Q268</f>
        <v>13666009.890000001</v>
      </c>
      <c r="P259" s="9"/>
      <c r="Q259" s="9"/>
      <c r="R259" s="8" t="s">
        <v>2</v>
      </c>
      <c r="S259" s="11">
        <f>S236+P269</f>
        <v>13666009.890000001</v>
      </c>
    </row>
    <row r="260" spans="7:19" x14ac:dyDescent="0.25">
      <c r="M260" s="7"/>
      <c r="N260" s="8"/>
      <c r="O260" s="9"/>
      <c r="P260" s="9"/>
      <c r="Q260" s="9"/>
      <c r="R260" s="8"/>
      <c r="S260" s="10"/>
    </row>
    <row r="261" spans="7:19" x14ac:dyDescent="0.25">
      <c r="G261" t="s">
        <v>36</v>
      </c>
      <c r="M261" s="7"/>
      <c r="N261" s="8"/>
      <c r="O261" s="9">
        <f>O256+O257-O259</f>
        <v>-2742944.8099999987</v>
      </c>
      <c r="P261" s="9"/>
      <c r="Q261" s="9"/>
      <c r="R261" s="8"/>
      <c r="S261" s="10"/>
    </row>
    <row r="262" spans="7:19" x14ac:dyDescent="0.25">
      <c r="G262" t="s">
        <v>3</v>
      </c>
      <c r="I262" s="1">
        <v>8098187.3499999996</v>
      </c>
      <c r="M262" s="7"/>
      <c r="N262" s="8"/>
      <c r="O262" s="9"/>
      <c r="P262" s="9"/>
      <c r="Q262" s="9"/>
      <c r="R262" s="8"/>
      <c r="S262" s="10"/>
    </row>
    <row r="263" spans="7:19" x14ac:dyDescent="0.25">
      <c r="G263" t="s">
        <v>4</v>
      </c>
      <c r="I263" s="1">
        <v>5567822.54</v>
      </c>
      <c r="M263" s="7"/>
      <c r="N263" s="8"/>
      <c r="O263" s="9"/>
      <c r="P263" s="9"/>
      <c r="Q263" s="9"/>
      <c r="R263" s="8"/>
      <c r="S263" s="10"/>
    </row>
    <row r="264" spans="7:19" x14ac:dyDescent="0.25">
      <c r="I264" s="2"/>
      <c r="M264" s="7"/>
      <c r="N264" s="8"/>
      <c r="O264" s="9"/>
      <c r="P264" s="9"/>
      <c r="Q264" s="9"/>
      <c r="R264" s="8"/>
      <c r="S264" s="10"/>
    </row>
    <row r="265" spans="7:19" x14ac:dyDescent="0.25">
      <c r="I265" s="1">
        <f>SUM(I262:I264)</f>
        <v>13666009.890000001</v>
      </c>
      <c r="M265" s="7"/>
      <c r="N265" s="8"/>
      <c r="O265" s="9"/>
      <c r="P265" s="9"/>
      <c r="Q265" s="9"/>
      <c r="R265" s="8"/>
      <c r="S265" s="10"/>
    </row>
    <row r="266" spans="7:19" x14ac:dyDescent="0.25">
      <c r="M266" s="7"/>
      <c r="N266" s="8"/>
      <c r="O266" s="9"/>
      <c r="P266" s="9" t="s">
        <v>12</v>
      </c>
      <c r="Q266" s="9" t="s">
        <v>15</v>
      </c>
      <c r="R266" s="8"/>
      <c r="S266" s="10"/>
    </row>
    <row r="267" spans="7:19" x14ac:dyDescent="0.25">
      <c r="M267" s="7"/>
      <c r="N267" s="8"/>
      <c r="O267" s="9"/>
      <c r="P267" s="9"/>
      <c r="Q267" s="9"/>
      <c r="R267" s="8"/>
      <c r="S267" s="10"/>
    </row>
    <row r="268" spans="7:19" x14ac:dyDescent="0.25">
      <c r="I268" s="1">
        <f>I258-O256</f>
        <v>0</v>
      </c>
      <c r="M268" s="7"/>
      <c r="N268" s="8"/>
      <c r="O268" s="9" t="s">
        <v>13</v>
      </c>
      <c r="P268" s="9"/>
      <c r="Q268" s="9">
        <v>4218070.0199999996</v>
      </c>
      <c r="R268" s="8"/>
      <c r="S268" s="10"/>
    </row>
    <row r="269" spans="7:19" x14ac:dyDescent="0.25">
      <c r="M269" s="7"/>
      <c r="N269" s="8"/>
      <c r="O269" s="9" t="s">
        <v>14</v>
      </c>
      <c r="P269" s="9">
        <v>4218070.0199999996</v>
      </c>
      <c r="Q269" s="9"/>
      <c r="R269" s="8"/>
      <c r="S269" s="10"/>
    </row>
    <row r="270" spans="7:19" x14ac:dyDescent="0.25">
      <c r="M270" s="7"/>
      <c r="N270" s="8"/>
      <c r="O270" s="9" t="s">
        <v>16</v>
      </c>
      <c r="Q270" s="9">
        <v>475125.21</v>
      </c>
      <c r="R270" s="8"/>
      <c r="S270" s="10"/>
    </row>
    <row r="271" spans="7:19" x14ac:dyDescent="0.25">
      <c r="M271" s="7"/>
      <c r="N271" s="8"/>
      <c r="O271" s="9" t="s">
        <v>10</v>
      </c>
      <c r="P271" s="9">
        <v>475125.21</v>
      </c>
      <c r="Q271" s="9"/>
      <c r="R271" s="8"/>
      <c r="S271" s="10"/>
    </row>
    <row r="272" spans="7:19" x14ac:dyDescent="0.25">
      <c r="M272" s="7"/>
      <c r="N272" s="8"/>
      <c r="O272" s="9"/>
      <c r="P272" s="9"/>
      <c r="Q272" s="9"/>
      <c r="R272" s="8"/>
      <c r="S272" s="10"/>
    </row>
    <row r="273" spans="13:19" x14ac:dyDescent="0.25">
      <c r="M273" s="7"/>
      <c r="N273" s="8"/>
      <c r="O273" s="9"/>
      <c r="P273" s="9"/>
      <c r="Q273" s="9"/>
      <c r="R273" s="8"/>
      <c r="S273" s="10"/>
    </row>
    <row r="274" spans="13:19" x14ac:dyDescent="0.25">
      <c r="M274" s="12"/>
      <c r="N274" s="13"/>
      <c r="O274" s="2"/>
      <c r="P274" s="2">
        <f>SUM(P268:P271)</f>
        <v>4693195.2299999995</v>
      </c>
      <c r="Q274" s="2">
        <f>SUM(Q268:Q271)</f>
        <v>4693195.2299999995</v>
      </c>
      <c r="R274" s="13"/>
      <c r="S27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67"/>
  <sheetViews>
    <sheetView topLeftCell="B1" zoomScale="90" zoomScaleNormal="90" workbookViewId="0">
      <selection activeCell="G75" sqref="G75"/>
    </sheetView>
  </sheetViews>
  <sheetFormatPr defaultRowHeight="15" x14ac:dyDescent="0.25"/>
  <cols>
    <col min="4" max="4" width="14" bestFit="1" customWidth="1"/>
    <col min="5" max="5" width="16.7109375" customWidth="1"/>
    <col min="6" max="6" width="17.140625" style="7" customWidth="1"/>
    <col min="7" max="7" width="15.7109375" bestFit="1" customWidth="1"/>
    <col min="9" max="9" width="13.85546875" bestFit="1" customWidth="1"/>
    <col min="10" max="10" width="12.140625" bestFit="1" customWidth="1"/>
  </cols>
  <sheetData>
    <row r="2" spans="4:6" x14ac:dyDescent="0.25">
      <c r="E2" t="s">
        <v>12</v>
      </c>
      <c r="F2" s="7" t="s">
        <v>15</v>
      </c>
    </row>
    <row r="3" spans="4:6" x14ac:dyDescent="0.25">
      <c r="D3" s="9" t="s">
        <v>13</v>
      </c>
    </row>
    <row r="4" spans="4:6" x14ac:dyDescent="0.25">
      <c r="F4" s="15">
        <v>12379800.290000001</v>
      </c>
    </row>
    <row r="5" spans="4:6" x14ac:dyDescent="0.25">
      <c r="F5" s="15">
        <v>202693.65</v>
      </c>
    </row>
    <row r="6" spans="4:6" x14ac:dyDescent="0.25">
      <c r="F6" s="15">
        <v>99291.98</v>
      </c>
    </row>
    <row r="7" spans="4:6" x14ac:dyDescent="0.25">
      <c r="E7" s="9">
        <v>1129017.5900000001</v>
      </c>
    </row>
    <row r="8" spans="4:6" x14ac:dyDescent="0.25">
      <c r="E8" s="9">
        <v>910760.71</v>
      </c>
    </row>
    <row r="9" spans="4:6" x14ac:dyDescent="0.25">
      <c r="F9" s="9">
        <v>182665.29</v>
      </c>
    </row>
    <row r="10" spans="4:6" x14ac:dyDescent="0.25">
      <c r="E10" s="9">
        <v>1264962.6000000001</v>
      </c>
    </row>
    <row r="11" spans="4:6" x14ac:dyDescent="0.25">
      <c r="F11" s="9">
        <v>1657506.65</v>
      </c>
    </row>
    <row r="12" spans="4:6" x14ac:dyDescent="0.25">
      <c r="E12" s="9">
        <v>1974690.26</v>
      </c>
      <c r="F12" s="9"/>
    </row>
    <row r="13" spans="4:6" x14ac:dyDescent="0.25">
      <c r="F13" s="9">
        <v>680538.38</v>
      </c>
    </row>
    <row r="14" spans="4:6" x14ac:dyDescent="0.25">
      <c r="E14" s="9">
        <v>475125.21</v>
      </c>
    </row>
    <row r="15" spans="4:6" x14ac:dyDescent="0.25">
      <c r="F15" s="9">
        <v>4218070.0199999996</v>
      </c>
    </row>
    <row r="17" spans="4:7" x14ac:dyDescent="0.25">
      <c r="E17" s="16">
        <f>SUM(E3:E16)</f>
        <v>5754556.3700000001</v>
      </c>
      <c r="F17" s="17">
        <f>SUM(F4:F16)</f>
        <v>19420566.260000002</v>
      </c>
      <c r="G17" s="16">
        <f>F17-E17</f>
        <v>13666009.890000001</v>
      </c>
    </row>
    <row r="22" spans="4:7" x14ac:dyDescent="0.25">
      <c r="D22" s="9" t="s">
        <v>14</v>
      </c>
      <c r="E22" s="16">
        <f>Sheet1!I10</f>
        <v>13374806.870000001</v>
      </c>
    </row>
    <row r="23" spans="4:7" x14ac:dyDescent="0.25">
      <c r="F23" s="15">
        <v>995006.58</v>
      </c>
    </row>
    <row r="24" spans="4:7" x14ac:dyDescent="0.25">
      <c r="E24" s="9">
        <v>202693.65</v>
      </c>
    </row>
    <row r="25" spans="4:7" x14ac:dyDescent="0.25">
      <c r="E25" s="9">
        <v>99291.98</v>
      </c>
    </row>
    <row r="26" spans="4:7" x14ac:dyDescent="0.25">
      <c r="F26" s="9">
        <v>1129017.5900000001</v>
      </c>
    </row>
    <row r="27" spans="4:7" x14ac:dyDescent="0.25">
      <c r="F27" s="9">
        <v>910760.71</v>
      </c>
    </row>
    <row r="28" spans="4:7" x14ac:dyDescent="0.25">
      <c r="E28" s="9">
        <v>182665.29</v>
      </c>
    </row>
    <row r="29" spans="4:7" x14ac:dyDescent="0.25">
      <c r="F29" s="9">
        <v>1264962.6000000001</v>
      </c>
    </row>
    <row r="30" spans="4:7" x14ac:dyDescent="0.25">
      <c r="E30" s="9">
        <v>1657506.65</v>
      </c>
    </row>
    <row r="31" spans="4:7" x14ac:dyDescent="0.25">
      <c r="F31" s="9">
        <v>1974690.26</v>
      </c>
    </row>
    <row r="32" spans="4:7" x14ac:dyDescent="0.25">
      <c r="E32" s="9">
        <v>680538.38</v>
      </c>
    </row>
    <row r="33" spans="4:7" x14ac:dyDescent="0.25">
      <c r="F33" s="9">
        <v>475125.21</v>
      </c>
    </row>
    <row r="34" spans="4:7" x14ac:dyDescent="0.25">
      <c r="E34" s="9">
        <v>4218070.0199999996</v>
      </c>
    </row>
    <row r="36" spans="4:7" x14ac:dyDescent="0.25">
      <c r="E36" s="16">
        <f>SUM(E22:E35)</f>
        <v>20415572.840000004</v>
      </c>
      <c r="F36" s="17">
        <f>SUM(F23:F35)</f>
        <v>6749562.9500000002</v>
      </c>
      <c r="G36" s="16">
        <f>F36-E36</f>
        <v>-13666009.890000004</v>
      </c>
    </row>
    <row r="37" spans="4:7" x14ac:dyDescent="0.25">
      <c r="E37" s="16"/>
      <c r="F37" s="17"/>
      <c r="G37" s="16"/>
    </row>
    <row r="38" spans="4:7" x14ac:dyDescent="0.25">
      <c r="D38" s="9" t="s">
        <v>16</v>
      </c>
    </row>
    <row r="39" spans="4:7" x14ac:dyDescent="0.25">
      <c r="E39" s="9">
        <v>13374806.869999999</v>
      </c>
    </row>
    <row r="40" spans="4:7" x14ac:dyDescent="0.25">
      <c r="F40" s="15">
        <v>995006.58</v>
      </c>
    </row>
    <row r="41" spans="4:7" x14ac:dyDescent="0.25">
      <c r="E41" s="15">
        <v>202693.65</v>
      </c>
    </row>
    <row r="42" spans="4:7" x14ac:dyDescent="0.25">
      <c r="E42" s="9">
        <v>99291.98</v>
      </c>
    </row>
    <row r="43" spans="4:7" x14ac:dyDescent="0.25">
      <c r="F43" s="9">
        <v>1129017.69</v>
      </c>
    </row>
    <row r="44" spans="4:7" x14ac:dyDescent="0.25">
      <c r="F44" s="9">
        <v>910760.61</v>
      </c>
    </row>
    <row r="45" spans="4:7" x14ac:dyDescent="0.25">
      <c r="E45" s="9">
        <v>182665.29</v>
      </c>
    </row>
    <row r="46" spans="4:7" x14ac:dyDescent="0.25">
      <c r="E46" s="9"/>
      <c r="F46" s="9">
        <v>1264962.6000000001</v>
      </c>
    </row>
    <row r="47" spans="4:7" x14ac:dyDescent="0.25">
      <c r="E47" s="9">
        <v>1657506.65</v>
      </c>
    </row>
    <row r="48" spans="4:7" x14ac:dyDescent="0.25">
      <c r="E48" s="9"/>
      <c r="F48" s="9">
        <v>1974690.26</v>
      </c>
    </row>
    <row r="49" spans="4:10" x14ac:dyDescent="0.25">
      <c r="E49" s="9">
        <v>680538.38</v>
      </c>
    </row>
    <row r="50" spans="4:10" x14ac:dyDescent="0.25">
      <c r="E50" s="9"/>
      <c r="F50" s="9">
        <v>475125.21</v>
      </c>
    </row>
    <row r="51" spans="4:10" x14ac:dyDescent="0.25">
      <c r="E51" s="9"/>
    </row>
    <row r="52" spans="4:10" x14ac:dyDescent="0.25">
      <c r="E52" s="16">
        <f>SUM(E38:E51)</f>
        <v>16197502.82</v>
      </c>
      <c r="F52" s="17">
        <f>SUM(F39:F51)</f>
        <v>6749562.9500000002</v>
      </c>
      <c r="G52" s="19">
        <f>F52-E52</f>
        <v>-9447939.870000001</v>
      </c>
      <c r="I52" s="16"/>
      <c r="J52" s="16"/>
    </row>
    <row r="53" spans="4:10" x14ac:dyDescent="0.25">
      <c r="E53" s="9"/>
    </row>
    <row r="54" spans="4:10" x14ac:dyDescent="0.25">
      <c r="D54" s="9" t="s">
        <v>10</v>
      </c>
    </row>
    <row r="55" spans="4:10" x14ac:dyDescent="0.25">
      <c r="E55" s="9">
        <f>F40</f>
        <v>995006.58</v>
      </c>
    </row>
    <row r="56" spans="4:10" x14ac:dyDescent="0.25">
      <c r="F56" s="15">
        <f>E41</f>
        <v>202693.65</v>
      </c>
    </row>
    <row r="57" spans="4:10" x14ac:dyDescent="0.25">
      <c r="F57" s="9">
        <v>99291.98</v>
      </c>
    </row>
    <row r="58" spans="4:10" x14ac:dyDescent="0.25">
      <c r="E58" s="9">
        <v>1129017.69</v>
      </c>
    </row>
    <row r="59" spans="4:10" x14ac:dyDescent="0.25">
      <c r="E59" s="9">
        <v>910760.61</v>
      </c>
    </row>
    <row r="60" spans="4:10" x14ac:dyDescent="0.25">
      <c r="F60" s="9">
        <v>182665.29</v>
      </c>
    </row>
    <row r="61" spans="4:10" x14ac:dyDescent="0.25">
      <c r="E61" s="9">
        <v>1264962.6000000001</v>
      </c>
    </row>
    <row r="62" spans="4:10" x14ac:dyDescent="0.25">
      <c r="F62" s="9">
        <v>1657506.65</v>
      </c>
    </row>
    <row r="63" spans="4:10" x14ac:dyDescent="0.25">
      <c r="E63" s="9">
        <v>1974690.26</v>
      </c>
    </row>
    <row r="64" spans="4:10" x14ac:dyDescent="0.25">
      <c r="F64" s="9">
        <v>680538.38</v>
      </c>
    </row>
    <row r="65" spans="5:7" x14ac:dyDescent="0.25">
      <c r="E65" s="9">
        <v>475125.21</v>
      </c>
    </row>
    <row r="67" spans="5:7" x14ac:dyDescent="0.25">
      <c r="E67" s="16">
        <f>SUM(E54:E66)</f>
        <v>6749562.9500000002</v>
      </c>
      <c r="F67" s="16">
        <f>SUM(F54:F66)</f>
        <v>2822695.9499999997</v>
      </c>
      <c r="G67" s="18">
        <f>F67-E67</f>
        <v>-3926867.0000000005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1" sqref="L11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2017-04-26T07:31:33Z</dcterms:created>
  <dcterms:modified xsi:type="dcterms:W3CDTF">2017-05-04T01:12:25Z</dcterms:modified>
</cp:coreProperties>
</file>