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0730" windowHeight="11700" activeTab="2"/>
  </bookViews>
  <sheets>
    <sheet name="Sheet1" sheetId="1" r:id="rId1"/>
    <sheet name="Sheet1 (2)" sheetId="2" r:id="rId2"/>
    <sheet name="Sheet1 (3)" sheetId="3" r:id="rId3"/>
  </sheets>
  <definedNames>
    <definedName name="_xlnm.Print_Area" localSheetId="0">Sheet1!$A$1:$E$28</definedName>
    <definedName name="_xlnm.Print_Area" localSheetId="1">'Sheet1 (2)'!$A$1:$E$59</definedName>
    <definedName name="_xlnm.Print_Area" localSheetId="2">'Sheet1 (3)'!$A$1:$E$31</definedName>
  </definedNames>
  <calcPr calcId="145621"/>
</workbook>
</file>

<file path=xl/calcChain.xml><?xml version="1.0" encoding="utf-8"?>
<calcChain xmlns="http://schemas.openxmlformats.org/spreadsheetml/2006/main">
  <c r="J12" i="3" l="1"/>
  <c r="J5" i="3"/>
  <c r="J17" i="3"/>
  <c r="J13" i="3"/>
  <c r="J19" i="3"/>
  <c r="C51" i="3"/>
  <c r="I50" i="3"/>
  <c r="I48" i="3"/>
  <c r="C44" i="3"/>
  <c r="I33" i="3"/>
  <c r="I35" i="3" s="1"/>
  <c r="I19" i="3"/>
  <c r="C43" i="3" s="1"/>
  <c r="C46" i="3" s="1"/>
  <c r="C15" i="3"/>
  <c r="C41" i="3" s="1"/>
  <c r="J14" i="3"/>
  <c r="J11" i="3"/>
  <c r="J10" i="3"/>
  <c r="J9" i="1"/>
  <c r="J16" i="1" s="1"/>
  <c r="J18" i="1" s="1"/>
  <c r="K18" i="1" s="1"/>
  <c r="M18" i="1" s="1"/>
  <c r="N18" i="1" s="1"/>
  <c r="J5" i="1"/>
  <c r="J13" i="1"/>
  <c r="J8" i="1"/>
  <c r="J10" i="1"/>
  <c r="J11" i="1"/>
  <c r="J12" i="1"/>
  <c r="J14" i="1"/>
  <c r="J7" i="1"/>
  <c r="J21" i="3" l="1"/>
  <c r="C48" i="3"/>
  <c r="I21" i="3"/>
  <c r="K5" i="1"/>
  <c r="C30" i="2"/>
  <c r="C28" i="2"/>
  <c r="C20" i="2"/>
  <c r="C18" i="2"/>
  <c r="C12" i="2"/>
  <c r="C79" i="2"/>
  <c r="I76" i="2"/>
  <c r="I78" i="2" s="1"/>
  <c r="C72" i="2"/>
  <c r="C69" i="2"/>
  <c r="I61" i="2"/>
  <c r="I63" i="2" s="1"/>
  <c r="I47" i="2"/>
  <c r="C71" i="2" s="1"/>
  <c r="C74" i="2" s="1"/>
  <c r="C46" i="2"/>
  <c r="C76" i="2" l="1"/>
  <c r="I49" i="2"/>
  <c r="C48" i="1" l="1"/>
  <c r="C41" i="1"/>
  <c r="I45" i="1"/>
  <c r="I47" i="1" s="1"/>
  <c r="I16" i="1"/>
  <c r="I18" i="1" s="1"/>
  <c r="I30" i="1"/>
  <c r="I32" i="1" s="1"/>
  <c r="C40" i="1" l="1"/>
  <c r="C43" i="1" s="1"/>
  <c r="C15" i="1"/>
  <c r="C38" i="1" s="1"/>
  <c r="C45" i="1" l="1"/>
</calcChain>
</file>

<file path=xl/sharedStrings.xml><?xml version="1.0" encoding="utf-8"?>
<sst xmlns="http://schemas.openxmlformats.org/spreadsheetml/2006/main" count="224" uniqueCount="64">
  <si>
    <t>Date</t>
  </si>
  <si>
    <t>Description</t>
  </si>
  <si>
    <t>Amount (RM)</t>
  </si>
  <si>
    <t>Total Expenses</t>
  </si>
  <si>
    <t>Prepared by :</t>
  </si>
  <si>
    <t>Checked by :</t>
  </si>
  <si>
    <t>Mohd Aizat</t>
  </si>
  <si>
    <t>Received by :</t>
  </si>
  <si>
    <t>Hijrah</t>
  </si>
  <si>
    <t>Toll</t>
  </si>
  <si>
    <t>SPS Manual &amp; Exam Paper</t>
  </si>
  <si>
    <t>CASH ADVANCE FOR UITM MACHANG &amp; UMT</t>
  </si>
  <si>
    <t>14-19/3/2017</t>
  </si>
  <si>
    <t>Hotel (1 room &amp; 4 nights in UMT Terengganu)</t>
  </si>
  <si>
    <t>Allowance (3person x RM30 per day)</t>
  </si>
  <si>
    <t>Aizat</t>
  </si>
  <si>
    <t>Farid</t>
  </si>
  <si>
    <t>Tol(Gombak-Kuala Terengganu)</t>
  </si>
  <si>
    <t>Hotel(2nights)XRM70</t>
  </si>
  <si>
    <t>SPS Manual &amp; Exam(40 std)x RM23.72</t>
  </si>
  <si>
    <t>Fuel</t>
  </si>
  <si>
    <t>UMT Fee (55x40)</t>
  </si>
  <si>
    <t>UiTM Machang Fee (1872x3)</t>
  </si>
  <si>
    <t>Tol(Gombak-Machang)</t>
  </si>
  <si>
    <t>SPS Manual &amp; Exam(3 std)x RM23.72</t>
  </si>
  <si>
    <t>ACTUAL COST FOR UMT SPS TRAINING (16-18/3/2017)</t>
  </si>
  <si>
    <t>ACTUAL COST FOR UiTM MACHANG SPS TRAINING (29-30/3/2017)</t>
  </si>
  <si>
    <t>Allowance-Aizat</t>
  </si>
  <si>
    <t>Allowance-Farid</t>
  </si>
  <si>
    <t>Allowance-Hijrah</t>
  </si>
  <si>
    <t>Gross Profit</t>
  </si>
  <si>
    <t>Certificate(40 std)x RM1.00</t>
  </si>
  <si>
    <t>ACTUAL COST FOR UiTM SPS TRAINING (16-18/3/2017)</t>
  </si>
  <si>
    <t>Student Fees (RM60)x 14pax</t>
  </si>
  <si>
    <t>Lecturers Fee (FOC) x 22pax</t>
  </si>
  <si>
    <t>Tol(Gombak-Shah Alam)RM13.30x3days</t>
  </si>
  <si>
    <t>SPS Manual &amp; Exam(36 std)x RM23.72</t>
  </si>
  <si>
    <t>Certificate(36 std)x RM1.00</t>
  </si>
  <si>
    <t>SPS MANUAL &amp; EXAM in STOCK</t>
  </si>
  <si>
    <t>21set x 23.72</t>
  </si>
  <si>
    <t>CLAIMING RECEIPT FOR SPS MANUAL &amp; EXAM PAPER</t>
  </si>
  <si>
    <t>SPS Manual &amp; Exam(50 set)x RM23.66</t>
  </si>
  <si>
    <t>Total Advance</t>
  </si>
  <si>
    <t>Total Actual Cost</t>
  </si>
  <si>
    <t>Stock In Hand (SPS Manual &amp; Exam)</t>
  </si>
  <si>
    <t>Total Sales</t>
  </si>
  <si>
    <t>Advance from Office</t>
  </si>
  <si>
    <t>Advance from office</t>
  </si>
  <si>
    <t>Cash Out</t>
  </si>
  <si>
    <t>SPS Manual &amp; Exam paper</t>
  </si>
  <si>
    <t>Toll Reload</t>
  </si>
  <si>
    <t>Petrol</t>
  </si>
  <si>
    <t>16-18/3/2017</t>
  </si>
  <si>
    <t>Hotel, Terengganu</t>
  </si>
  <si>
    <t>Petrol (Uitm Machang)</t>
  </si>
  <si>
    <t>Petrol (UMT Terengganu)</t>
  </si>
  <si>
    <t>29-30/3/2017</t>
  </si>
  <si>
    <t>Allowance(3 pax x 2 days x RM30)</t>
  </si>
  <si>
    <t>Allowance (1 pax x 1 days x RM30)</t>
  </si>
  <si>
    <t>Refund</t>
  </si>
  <si>
    <t xml:space="preserve">CASH ADVANCE FOR UMT TERENGGANU &amp; UITM MACHANG </t>
  </si>
  <si>
    <t>Cash In</t>
  </si>
  <si>
    <t>Makan Minum</t>
  </si>
  <si>
    <t xml:space="preserve">SPS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</si>
</sst>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0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2" fillId="0" borderId="0" xfId="0" applyFont="1"/>
    <xf numFmtId="43" fontId="2" fillId="0" borderId="1" xfId="1" applyFont="1" applyBorder="1"/>
    <xf numFmtId="14" fontId="0" fillId="0" borderId="0" xfId="1" applyNumberFormat="1" applyFont="1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Border="1"/>
    <xf numFmtId="3" fontId="0" fillId="0" borderId="0" xfId="0" applyNumberFormat="1" applyBorder="1"/>
    <xf numFmtId="14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43" fontId="0" fillId="0" borderId="2" xfId="1" applyFont="1" applyBorder="1"/>
    <xf numFmtId="0" fontId="2" fillId="0" borderId="0" xfId="0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3" fontId="2" fillId="0" borderId="0" xfId="0" applyNumberFormat="1" applyFont="1" applyBorder="1"/>
    <xf numFmtId="43" fontId="2" fillId="0" borderId="0" xfId="1" applyFont="1" applyBorder="1"/>
    <xf numFmtId="164" fontId="0" fillId="0" borderId="0" xfId="2" applyNumberFormat="1" applyFont="1"/>
    <xf numFmtId="0" fontId="0" fillId="0" borderId="0" xfId="0" applyFont="1" applyBorder="1" applyAlignment="1">
      <alignment horizontal="left"/>
    </xf>
    <xf numFmtId="43" fontId="1" fillId="0" borderId="0" xfId="1" applyFont="1" applyBorder="1" applyAlignment="1">
      <alignment horizontal="center"/>
    </xf>
    <xf numFmtId="43" fontId="0" fillId="0" borderId="1" xfId="1" applyFont="1" applyBorder="1"/>
    <xf numFmtId="164" fontId="0" fillId="0" borderId="2" xfId="2" applyNumberFormat="1" applyFont="1" applyBorder="1"/>
    <xf numFmtId="43" fontId="2" fillId="0" borderId="0" xfId="1" applyFont="1"/>
    <xf numFmtId="14" fontId="0" fillId="0" borderId="0" xfId="0" applyNumberFormat="1"/>
    <xf numFmtId="43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43" fontId="0" fillId="0" borderId="3" xfId="1" applyFont="1" applyBorder="1"/>
    <xf numFmtId="0" fontId="3" fillId="0" borderId="0" xfId="0" applyFont="1" applyAlignment="1">
      <alignment horizontal="center"/>
    </xf>
    <xf numFmtId="43" fontId="0" fillId="0" borderId="2" xfId="0" applyNumberFormat="1" applyBorder="1"/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723900</xdr:colOff>
      <xdr:row>0</xdr:row>
      <xdr:rowOff>76200</xdr:rowOff>
    </xdr:from>
    <xdr:to>
      <xdr:col>1</xdr:col>
      <xdr:colOff>2581275</xdr:colOff>
      <xdr:row>2</xdr:row>
      <xdr:rowOff>89763</xdr:rowOff>
    </xdr:to>
    <xdr:pic>
      <xdr:nvPicPr>
        <xdr:cNvPr id="2" name="Shape 109"/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2162175" y="76200"/>
          <a:ext cx="1857375" cy="3945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723900</xdr:colOff>
      <xdr:row>0</xdr:row>
      <xdr:rowOff>76200</xdr:rowOff>
    </xdr:from>
    <xdr:to>
      <xdr:col>1</xdr:col>
      <xdr:colOff>2581275</xdr:colOff>
      <xdr:row>2</xdr:row>
      <xdr:rowOff>89763</xdr:rowOff>
    </xdr:to>
    <xdr:pic>
      <xdr:nvPicPr>
        <xdr:cNvPr id="2" name="Shape 109"/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2162175" y="76200"/>
          <a:ext cx="1857375" cy="3945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723900</xdr:colOff>
      <xdr:row>0</xdr:row>
      <xdr:rowOff>76200</xdr:rowOff>
    </xdr:from>
    <xdr:to>
      <xdr:col>1</xdr:col>
      <xdr:colOff>2581275</xdr:colOff>
      <xdr:row>2</xdr:row>
      <xdr:rowOff>89763</xdr:rowOff>
    </xdr:to>
    <xdr:pic>
      <xdr:nvPicPr>
        <xdr:cNvPr id="2" name="Shape 109"/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2162175" y="76200"/>
          <a:ext cx="1857375" cy="3945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1"/>
  <sheetViews>
    <sheetView zoomScaleNormal="100" workbookViewId="0">
      <selection activeCell="C38" sqref="C38"/>
    </sheetView>
  </sheetViews>
  <sheetFormatPr defaultRowHeight="15" x14ac:dyDescent="0.25"/>
  <cols>
    <col min="1" max="1" width="21.5703125" customWidth="1"/>
    <col min="2" max="2" width="41.42578125" bestFit="1" customWidth="1"/>
    <col min="3" max="3" width="23.28515625" style="1" customWidth="1"/>
    <col min="4" max="4" width="19.85546875" hidden="1" customWidth="1"/>
    <col min="5" max="5" width="6.7109375" customWidth="1"/>
    <col min="7" max="7" width="8.28515625" customWidth="1"/>
    <col min="8" max="8" width="37.7109375" customWidth="1"/>
    <col min="9" max="9" width="14.5703125" style="1" bestFit="1" customWidth="1"/>
    <col min="10" max="10" width="9.5703125" bestFit="1" customWidth="1"/>
    <col min="11" max="11" width="10.5703125" bestFit="1" customWidth="1"/>
    <col min="13" max="14" width="9.5703125" bestFit="1" customWidth="1"/>
  </cols>
  <sheetData>
    <row r="2" spans="1:11" x14ac:dyDescent="0.25">
      <c r="G2" s="28" t="s">
        <v>25</v>
      </c>
      <c r="H2" s="28"/>
      <c r="I2" s="28"/>
      <c r="J2" s="28"/>
    </row>
    <row r="4" spans="1:11" x14ac:dyDescent="0.25">
      <c r="H4" s="13" t="s">
        <v>1</v>
      </c>
      <c r="I4" s="14" t="s">
        <v>2</v>
      </c>
    </row>
    <row r="5" spans="1:11" x14ac:dyDescent="0.25">
      <c r="H5" t="s">
        <v>21</v>
      </c>
      <c r="I5" s="1">
        <v>2200</v>
      </c>
      <c r="J5" s="1">
        <f>80*45</f>
        <v>3600</v>
      </c>
      <c r="K5" s="24">
        <f>J5*4</f>
        <v>14400</v>
      </c>
    </row>
    <row r="7" spans="1:11" x14ac:dyDescent="0.25">
      <c r="A7" s="28" t="s">
        <v>11</v>
      </c>
      <c r="B7" s="28"/>
      <c r="C7" s="28"/>
      <c r="D7" s="28"/>
      <c r="E7" s="28"/>
      <c r="H7" t="s">
        <v>27</v>
      </c>
      <c r="I7" s="1">
        <v>60</v>
      </c>
      <c r="J7" s="24">
        <f>I7</f>
        <v>60</v>
      </c>
    </row>
    <row r="8" spans="1:11" x14ac:dyDescent="0.25">
      <c r="H8" t="s">
        <v>28</v>
      </c>
      <c r="I8" s="1">
        <v>60</v>
      </c>
      <c r="J8" s="24">
        <f t="shared" ref="J8:J15" si="0">I8</f>
        <v>60</v>
      </c>
    </row>
    <row r="9" spans="1:11" x14ac:dyDescent="0.25">
      <c r="H9" t="s">
        <v>29</v>
      </c>
      <c r="I9" s="1">
        <v>60</v>
      </c>
      <c r="J9" s="24">
        <f t="shared" si="0"/>
        <v>60</v>
      </c>
    </row>
    <row r="10" spans="1:11" x14ac:dyDescent="0.25">
      <c r="A10" s="13" t="s">
        <v>0</v>
      </c>
      <c r="B10" s="13" t="s">
        <v>1</v>
      </c>
      <c r="C10" s="14" t="s">
        <v>2</v>
      </c>
      <c r="H10" t="s">
        <v>17</v>
      </c>
      <c r="I10" s="1">
        <v>50.5</v>
      </c>
      <c r="J10" s="24">
        <f t="shared" si="0"/>
        <v>50.5</v>
      </c>
    </row>
    <row r="11" spans="1:11" x14ac:dyDescent="0.25">
      <c r="A11" s="9" t="s">
        <v>12</v>
      </c>
      <c r="B11" t="s">
        <v>14</v>
      </c>
      <c r="C11" s="1">
        <v>450</v>
      </c>
      <c r="H11" t="s">
        <v>17</v>
      </c>
      <c r="I11" s="1">
        <v>50.5</v>
      </c>
      <c r="J11" s="24">
        <f t="shared" si="0"/>
        <v>50.5</v>
      </c>
    </row>
    <row r="12" spans="1:11" x14ac:dyDescent="0.25">
      <c r="A12" s="9" t="s">
        <v>12</v>
      </c>
      <c r="B12" t="s">
        <v>9</v>
      </c>
      <c r="C12" s="1">
        <v>100</v>
      </c>
      <c r="H12" t="s">
        <v>18</v>
      </c>
      <c r="I12" s="1">
        <v>140</v>
      </c>
      <c r="J12" s="24">
        <f t="shared" si="0"/>
        <v>140</v>
      </c>
    </row>
    <row r="13" spans="1:11" x14ac:dyDescent="0.25">
      <c r="A13" s="9" t="s">
        <v>12</v>
      </c>
      <c r="B13" t="s">
        <v>13</v>
      </c>
      <c r="C13" s="1">
        <v>400</v>
      </c>
      <c r="H13" t="s">
        <v>19</v>
      </c>
      <c r="I13" s="1">
        <v>948.8</v>
      </c>
      <c r="J13" s="24">
        <f>23.72*45</f>
        <v>1067.3999999999999</v>
      </c>
    </row>
    <row r="14" spans="1:11" x14ac:dyDescent="0.25">
      <c r="A14" s="9" t="s">
        <v>12</v>
      </c>
      <c r="B14" t="s">
        <v>10</v>
      </c>
      <c r="C14" s="1">
        <v>1186</v>
      </c>
      <c r="H14" s="8" t="s">
        <v>20</v>
      </c>
      <c r="I14" s="17">
        <v>240</v>
      </c>
      <c r="J14" s="24">
        <f t="shared" si="0"/>
        <v>240</v>
      </c>
    </row>
    <row r="15" spans="1:11" x14ac:dyDescent="0.25">
      <c r="A15" s="2"/>
      <c r="B15" s="3" t="s">
        <v>3</v>
      </c>
      <c r="C15" s="4">
        <f>SUM(C11:C14)</f>
        <v>2136</v>
      </c>
      <c r="H15" t="s">
        <v>31</v>
      </c>
      <c r="I15" s="1">
        <v>40</v>
      </c>
      <c r="J15" s="24">
        <v>45</v>
      </c>
    </row>
    <row r="16" spans="1:11" x14ac:dyDescent="0.25">
      <c r="A16" s="2"/>
      <c r="B16" s="3"/>
      <c r="C16" s="16"/>
      <c r="H16" s="3" t="s">
        <v>3</v>
      </c>
      <c r="I16" s="20">
        <f>SUM(I7:I15)</f>
        <v>1649.8</v>
      </c>
      <c r="J16" s="24">
        <f>SUM(J7:J15)</f>
        <v>1773.3999999999999</v>
      </c>
    </row>
    <row r="17" spans="1:14" x14ac:dyDescent="0.25">
      <c r="A17" s="10"/>
      <c r="B17" s="11"/>
      <c r="C17" s="12"/>
      <c r="H17" s="8"/>
    </row>
    <row r="18" spans="1:14" x14ac:dyDescent="0.25">
      <c r="H18" s="15" t="s">
        <v>30</v>
      </c>
      <c r="I18" s="1">
        <f>I5-I16</f>
        <v>550.20000000000005</v>
      </c>
      <c r="J18" s="24">
        <f>J5-J16</f>
        <v>1826.6000000000001</v>
      </c>
      <c r="K18" s="24">
        <f>J18*4</f>
        <v>7306.4000000000005</v>
      </c>
      <c r="M18" s="24">
        <f>K18-L18</f>
        <v>7306.4000000000005</v>
      </c>
      <c r="N18" s="24">
        <f>M18/2</f>
        <v>3653.2000000000003</v>
      </c>
    </row>
    <row r="19" spans="1:14" x14ac:dyDescent="0.25">
      <c r="F19" s="7"/>
      <c r="G19" s="7"/>
    </row>
    <row r="20" spans="1:14" ht="15" customHeight="1" x14ac:dyDescent="0.25">
      <c r="D20" s="11"/>
      <c r="E20" s="7"/>
      <c r="F20" s="7"/>
      <c r="G20" s="28" t="s">
        <v>26</v>
      </c>
      <c r="H20" s="28"/>
      <c r="I20" s="28"/>
      <c r="J20" s="28"/>
    </row>
    <row r="21" spans="1:14" x14ac:dyDescent="0.25">
      <c r="A21" s="2" t="s">
        <v>4</v>
      </c>
      <c r="B21" t="s">
        <v>8</v>
      </c>
      <c r="C21" s="5">
        <v>42801</v>
      </c>
      <c r="F21" s="7"/>
      <c r="G21" s="7"/>
    </row>
    <row r="22" spans="1:14" x14ac:dyDescent="0.25">
      <c r="A22" s="2"/>
      <c r="C22" s="6"/>
      <c r="F22" s="7"/>
      <c r="G22" s="7"/>
      <c r="H22" s="13" t="s">
        <v>1</v>
      </c>
      <c r="I22" s="14" t="s">
        <v>2</v>
      </c>
    </row>
    <row r="23" spans="1:14" x14ac:dyDescent="0.25">
      <c r="A23" s="2" t="s">
        <v>5</v>
      </c>
      <c r="B23" t="s">
        <v>6</v>
      </c>
      <c r="C23" s="5">
        <v>42801</v>
      </c>
      <c r="F23" s="7"/>
      <c r="G23" s="7"/>
      <c r="H23" t="s">
        <v>22</v>
      </c>
      <c r="I23" s="1">
        <v>5616</v>
      </c>
    </row>
    <row r="24" spans="1:14" x14ac:dyDescent="0.25">
      <c r="A24" s="2"/>
      <c r="F24" s="7"/>
      <c r="G24" s="7"/>
    </row>
    <row r="25" spans="1:14" x14ac:dyDescent="0.25">
      <c r="A25" s="2" t="s">
        <v>7</v>
      </c>
      <c r="F25" s="7"/>
      <c r="G25" s="7"/>
      <c r="H25" t="s">
        <v>15</v>
      </c>
      <c r="I25" s="1">
        <v>60</v>
      </c>
    </row>
    <row r="26" spans="1:14" x14ac:dyDescent="0.25">
      <c r="F26" s="7"/>
      <c r="G26" s="7"/>
      <c r="H26" t="s">
        <v>16</v>
      </c>
      <c r="I26" s="1">
        <v>60</v>
      </c>
    </row>
    <row r="27" spans="1:14" x14ac:dyDescent="0.25">
      <c r="F27" s="7"/>
      <c r="G27" s="7"/>
      <c r="H27" t="s">
        <v>23</v>
      </c>
      <c r="I27" s="1">
        <v>9.8000000000000007</v>
      </c>
    </row>
    <row r="28" spans="1:14" x14ac:dyDescent="0.25">
      <c r="A28" t="s">
        <v>40</v>
      </c>
      <c r="F28" s="7"/>
      <c r="G28" s="7"/>
      <c r="H28" t="s">
        <v>24</v>
      </c>
      <c r="I28" s="1">
        <v>71.16</v>
      </c>
    </row>
    <row r="29" spans="1:14" x14ac:dyDescent="0.25">
      <c r="H29" s="8" t="s">
        <v>20</v>
      </c>
      <c r="I29" s="21">
        <v>100</v>
      </c>
    </row>
    <row r="30" spans="1:14" x14ac:dyDescent="0.25">
      <c r="A30" s="28" t="s">
        <v>11</v>
      </c>
      <c r="B30" s="28"/>
      <c r="C30" s="28"/>
      <c r="D30" s="28"/>
      <c r="E30" s="28"/>
      <c r="H30" s="3" t="s">
        <v>3</v>
      </c>
      <c r="I30" s="1">
        <f>SUM(I25:I29)</f>
        <v>300.96000000000004</v>
      </c>
    </row>
    <row r="31" spans="1:14" x14ac:dyDescent="0.25">
      <c r="H31" s="8"/>
    </row>
    <row r="32" spans="1:14" x14ac:dyDescent="0.25">
      <c r="H32" s="15" t="s">
        <v>30</v>
      </c>
      <c r="I32" s="1">
        <f>I23-I30</f>
        <v>5315.04</v>
      </c>
    </row>
    <row r="33" spans="1:10" x14ac:dyDescent="0.25">
      <c r="A33" s="13" t="s">
        <v>0</v>
      </c>
      <c r="B33" s="13" t="s">
        <v>1</v>
      </c>
      <c r="C33" s="14" t="s">
        <v>2</v>
      </c>
    </row>
    <row r="34" spans="1:10" x14ac:dyDescent="0.25">
      <c r="A34" s="9" t="s">
        <v>12</v>
      </c>
      <c r="B34" t="s">
        <v>41</v>
      </c>
      <c r="C34" s="1">
        <v>1183</v>
      </c>
    </row>
    <row r="35" spans="1:10" x14ac:dyDescent="0.25">
      <c r="A35" s="9"/>
      <c r="G35" s="28" t="s">
        <v>32</v>
      </c>
      <c r="H35" s="28"/>
      <c r="I35" s="28"/>
      <c r="J35" s="28"/>
    </row>
    <row r="36" spans="1:10" x14ac:dyDescent="0.25">
      <c r="A36" s="9"/>
    </row>
    <row r="37" spans="1:10" x14ac:dyDescent="0.25">
      <c r="A37" s="9"/>
      <c r="H37" s="13" t="s">
        <v>1</v>
      </c>
      <c r="I37" s="14" t="s">
        <v>2</v>
      </c>
    </row>
    <row r="38" spans="1:10" x14ac:dyDescent="0.25">
      <c r="A38" s="2"/>
      <c r="B38" s="3" t="s">
        <v>42</v>
      </c>
      <c r="C38" s="4">
        <f>C15+C34</f>
        <v>3319</v>
      </c>
      <c r="H38" s="18" t="s">
        <v>33</v>
      </c>
      <c r="I38" s="19">
        <v>840</v>
      </c>
    </row>
    <row r="39" spans="1:10" x14ac:dyDescent="0.25">
      <c r="H39" t="s">
        <v>34</v>
      </c>
      <c r="I39" s="1">
        <v>0</v>
      </c>
    </row>
    <row r="40" spans="1:10" x14ac:dyDescent="0.25">
      <c r="B40" t="s">
        <v>43</v>
      </c>
      <c r="C40" s="1">
        <f>I16+I30+I45</f>
        <v>2980.58</v>
      </c>
    </row>
    <row r="41" spans="1:10" x14ac:dyDescent="0.25">
      <c r="B41" t="s">
        <v>44</v>
      </c>
      <c r="C41" s="12">
        <f>I51</f>
        <v>498.12</v>
      </c>
      <c r="H41" t="s">
        <v>35</v>
      </c>
      <c r="I41" s="1">
        <v>39.9</v>
      </c>
    </row>
    <row r="42" spans="1:10" x14ac:dyDescent="0.25">
      <c r="H42" t="s">
        <v>36</v>
      </c>
      <c r="I42" s="1">
        <v>853.92</v>
      </c>
    </row>
    <row r="43" spans="1:10" x14ac:dyDescent="0.25">
      <c r="C43" s="1">
        <f>SUM(C40:C42)</f>
        <v>3478.7</v>
      </c>
      <c r="H43" s="8" t="s">
        <v>20</v>
      </c>
      <c r="I43" s="17">
        <v>100</v>
      </c>
    </row>
    <row r="44" spans="1:10" x14ac:dyDescent="0.25">
      <c r="H44" t="s">
        <v>37</v>
      </c>
      <c r="I44" s="12">
        <v>36</v>
      </c>
    </row>
    <row r="45" spans="1:10" x14ac:dyDescent="0.25">
      <c r="C45" s="1">
        <f>C38-C43</f>
        <v>-159.69999999999982</v>
      </c>
      <c r="H45" s="3" t="s">
        <v>3</v>
      </c>
      <c r="I45" s="1">
        <f>SUM(I41:I44)</f>
        <v>1029.82</v>
      </c>
    </row>
    <row r="46" spans="1:10" x14ac:dyDescent="0.25">
      <c r="H46" s="8"/>
    </row>
    <row r="47" spans="1:10" x14ac:dyDescent="0.25">
      <c r="H47" s="15" t="s">
        <v>30</v>
      </c>
      <c r="I47" s="1">
        <f>I38-I45</f>
        <v>-189.81999999999994</v>
      </c>
    </row>
    <row r="48" spans="1:10" x14ac:dyDescent="0.25">
      <c r="B48" s="3" t="s">
        <v>45</v>
      </c>
      <c r="C48" s="22">
        <f>I5+I23+I38</f>
        <v>8656</v>
      </c>
    </row>
    <row r="50" spans="8:9" x14ac:dyDescent="0.25">
      <c r="H50" s="3" t="s">
        <v>38</v>
      </c>
    </row>
    <row r="51" spans="8:9" x14ac:dyDescent="0.25">
      <c r="H51" s="2" t="s">
        <v>39</v>
      </c>
      <c r="I51" s="1">
        <v>498.12</v>
      </c>
    </row>
  </sheetData>
  <mergeCells count="5">
    <mergeCell ref="G2:J2"/>
    <mergeCell ref="G35:J35"/>
    <mergeCell ref="A30:E30"/>
    <mergeCell ref="A7:E7"/>
    <mergeCell ref="G20:J2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82"/>
  <sheetViews>
    <sheetView topLeftCell="A7" zoomScaleNormal="100" workbookViewId="0">
      <selection activeCell="G13" sqref="G13"/>
    </sheetView>
  </sheetViews>
  <sheetFormatPr defaultRowHeight="15" x14ac:dyDescent="0.25"/>
  <cols>
    <col min="1" max="1" width="21.5703125" customWidth="1"/>
    <col min="2" max="2" width="41.42578125" bestFit="1" customWidth="1"/>
    <col min="3" max="3" width="23.28515625" style="1" customWidth="1"/>
    <col min="4" max="4" width="19.85546875" hidden="1" customWidth="1"/>
    <col min="5" max="5" width="6.7109375" customWidth="1"/>
    <col min="7" max="7" width="8.28515625" customWidth="1"/>
    <col min="8" max="8" width="37.7109375" customWidth="1"/>
    <col min="9" max="9" width="14.5703125" style="1" bestFit="1" customWidth="1"/>
    <col min="10" max="10" width="8.85546875" customWidth="1"/>
  </cols>
  <sheetData>
    <row r="5" spans="1:9" x14ac:dyDescent="0.25">
      <c r="B5" s="28" t="s">
        <v>60</v>
      </c>
      <c r="C5" s="28"/>
      <c r="D5" s="28"/>
      <c r="E5" s="28"/>
      <c r="F5" s="28"/>
    </row>
    <row r="8" spans="1:9" x14ac:dyDescent="0.25">
      <c r="B8" s="3" t="s">
        <v>61</v>
      </c>
    </row>
    <row r="10" spans="1:9" x14ac:dyDescent="0.25">
      <c r="A10" s="23">
        <v>42802</v>
      </c>
      <c r="B10" t="s">
        <v>46</v>
      </c>
      <c r="C10" s="1">
        <v>2136</v>
      </c>
    </row>
    <row r="11" spans="1:9" x14ac:dyDescent="0.25">
      <c r="A11" s="23">
        <v>42803</v>
      </c>
      <c r="B11" t="s">
        <v>47</v>
      </c>
      <c r="C11" s="12">
        <v>1183</v>
      </c>
      <c r="H11" s="13"/>
      <c r="I11" s="14"/>
    </row>
    <row r="12" spans="1:9" x14ac:dyDescent="0.25">
      <c r="C12" s="1">
        <f>SUM(C10:C11)</f>
        <v>3319</v>
      </c>
      <c r="H12" s="13"/>
      <c r="I12" s="14"/>
    </row>
    <row r="13" spans="1:9" x14ac:dyDescent="0.25">
      <c r="H13" s="13"/>
      <c r="I13" s="14"/>
    </row>
    <row r="14" spans="1:9" x14ac:dyDescent="0.25">
      <c r="B14" s="3" t="s">
        <v>48</v>
      </c>
    </row>
    <row r="15" spans="1:9" x14ac:dyDescent="0.25">
      <c r="H15" s="24"/>
    </row>
    <row r="16" spans="1:9" x14ac:dyDescent="0.25">
      <c r="A16" s="23">
        <v>42800</v>
      </c>
      <c r="B16" t="s">
        <v>49</v>
      </c>
      <c r="C16" s="1">
        <v>1183.95</v>
      </c>
    </row>
    <row r="17" spans="1:9" x14ac:dyDescent="0.25">
      <c r="A17" s="23">
        <v>42804</v>
      </c>
      <c r="B17" t="s">
        <v>49</v>
      </c>
      <c r="C17" s="1">
        <v>1193.5999999999999</v>
      </c>
    </row>
    <row r="18" spans="1:9" x14ac:dyDescent="0.25">
      <c r="A18" s="23">
        <v>42810</v>
      </c>
      <c r="B18" t="s">
        <v>55</v>
      </c>
      <c r="C18" s="1">
        <f>89+63</f>
        <v>152</v>
      </c>
    </row>
    <row r="19" spans="1:9" x14ac:dyDescent="0.25">
      <c r="A19" s="23">
        <v>42812</v>
      </c>
      <c r="B19" t="s">
        <v>50</v>
      </c>
      <c r="C19" s="1">
        <v>100</v>
      </c>
      <c r="H19" s="13"/>
      <c r="I19" s="14"/>
    </row>
    <row r="20" spans="1:9" x14ac:dyDescent="0.25">
      <c r="A20" s="23">
        <v>42812</v>
      </c>
      <c r="B20" t="s">
        <v>51</v>
      </c>
      <c r="C20" s="1">
        <f>30+32.61</f>
        <v>62.61</v>
      </c>
      <c r="H20" s="13"/>
      <c r="I20" s="14"/>
    </row>
    <row r="21" spans="1:9" x14ac:dyDescent="0.25">
      <c r="A21" s="25" t="s">
        <v>52</v>
      </c>
      <c r="B21" t="s">
        <v>57</v>
      </c>
      <c r="C21" s="1">
        <v>180</v>
      </c>
      <c r="H21" s="13"/>
      <c r="I21" s="14"/>
    </row>
    <row r="22" spans="1:9" x14ac:dyDescent="0.25">
      <c r="A22" s="23">
        <v>42807</v>
      </c>
      <c r="B22" t="s">
        <v>53</v>
      </c>
      <c r="C22" s="1">
        <v>207.8</v>
      </c>
      <c r="H22" s="13"/>
      <c r="I22" s="14"/>
    </row>
    <row r="23" spans="1:9" x14ac:dyDescent="0.25">
      <c r="A23" s="23">
        <v>42823</v>
      </c>
      <c r="B23" t="s">
        <v>54</v>
      </c>
      <c r="C23" s="1">
        <v>100</v>
      </c>
      <c r="H23" s="13"/>
      <c r="I23" s="14"/>
    </row>
    <row r="24" spans="1:9" x14ac:dyDescent="0.25">
      <c r="A24" s="26" t="s">
        <v>56</v>
      </c>
      <c r="B24" t="s">
        <v>58</v>
      </c>
      <c r="C24" s="1">
        <v>30</v>
      </c>
      <c r="H24" s="13"/>
      <c r="I24" s="14"/>
    </row>
    <row r="25" spans="1:9" x14ac:dyDescent="0.25">
      <c r="A25" s="23">
        <v>42824</v>
      </c>
      <c r="B25" t="s">
        <v>51</v>
      </c>
      <c r="C25" s="1">
        <v>30</v>
      </c>
      <c r="H25" s="13"/>
      <c r="I25" s="14"/>
    </row>
    <row r="26" spans="1:9" x14ac:dyDescent="0.25">
      <c r="A26" s="23">
        <v>42827</v>
      </c>
      <c r="B26" t="s">
        <v>51</v>
      </c>
      <c r="C26" s="12">
        <v>72</v>
      </c>
      <c r="H26" s="13"/>
      <c r="I26" s="14"/>
    </row>
    <row r="27" spans="1:9" x14ac:dyDescent="0.25">
      <c r="H27" s="13"/>
      <c r="I27" s="14"/>
    </row>
    <row r="28" spans="1:9" x14ac:dyDescent="0.25">
      <c r="C28" s="1">
        <f>SUM(C16:C26)</f>
        <v>3311.9600000000005</v>
      </c>
      <c r="H28" s="13"/>
      <c r="I28" s="14"/>
    </row>
    <row r="29" spans="1:9" x14ac:dyDescent="0.25">
      <c r="H29" s="13"/>
      <c r="I29" s="14"/>
    </row>
    <row r="30" spans="1:9" ht="15.75" thickBot="1" x14ac:dyDescent="0.3">
      <c r="B30" t="s">
        <v>59</v>
      </c>
      <c r="C30" s="27">
        <f>C12-C28</f>
        <v>7.0399999999995089</v>
      </c>
      <c r="H30" s="13"/>
      <c r="I30" s="14"/>
    </row>
    <row r="31" spans="1:9" ht="15.75" thickTop="1" x14ac:dyDescent="0.25">
      <c r="H31" s="13"/>
      <c r="I31" s="14"/>
    </row>
    <row r="32" spans="1:9" x14ac:dyDescent="0.25">
      <c r="H32" s="13"/>
      <c r="I32" s="14"/>
    </row>
    <row r="33" spans="1:10" x14ac:dyDescent="0.25">
      <c r="G33" s="28" t="s">
        <v>25</v>
      </c>
      <c r="H33" s="28"/>
      <c r="I33" s="28"/>
      <c r="J33" s="28"/>
    </row>
    <row r="35" spans="1:10" x14ac:dyDescent="0.25">
      <c r="H35" s="13" t="s">
        <v>1</v>
      </c>
      <c r="I35" s="14" t="s">
        <v>2</v>
      </c>
    </row>
    <row r="36" spans="1:10" x14ac:dyDescent="0.25">
      <c r="H36" t="s">
        <v>21</v>
      </c>
      <c r="I36" s="1">
        <v>2200</v>
      </c>
    </row>
    <row r="38" spans="1:10" x14ac:dyDescent="0.25">
      <c r="A38" s="28" t="s">
        <v>11</v>
      </c>
      <c r="B38" s="28"/>
      <c r="C38" s="28"/>
      <c r="D38" s="28"/>
      <c r="E38" s="28"/>
      <c r="H38" t="s">
        <v>27</v>
      </c>
      <c r="I38" s="1">
        <v>60</v>
      </c>
    </row>
    <row r="39" spans="1:10" x14ac:dyDescent="0.25">
      <c r="H39" t="s">
        <v>28</v>
      </c>
      <c r="I39" s="1">
        <v>60</v>
      </c>
    </row>
    <row r="40" spans="1:10" x14ac:dyDescent="0.25">
      <c r="H40" t="s">
        <v>29</v>
      </c>
      <c r="I40" s="1">
        <v>60</v>
      </c>
    </row>
    <row r="41" spans="1:10" x14ac:dyDescent="0.25">
      <c r="A41" s="13" t="s">
        <v>0</v>
      </c>
      <c r="B41" s="13" t="s">
        <v>1</v>
      </c>
      <c r="C41" s="14" t="s">
        <v>2</v>
      </c>
      <c r="H41" t="s">
        <v>17</v>
      </c>
      <c r="I41" s="1">
        <v>50.5</v>
      </c>
    </row>
    <row r="42" spans="1:10" x14ac:dyDescent="0.25">
      <c r="A42" s="9" t="s">
        <v>12</v>
      </c>
      <c r="B42" t="s">
        <v>14</v>
      </c>
      <c r="C42" s="1">
        <v>450</v>
      </c>
      <c r="H42" t="s">
        <v>17</v>
      </c>
      <c r="I42" s="1">
        <v>50.5</v>
      </c>
    </row>
    <row r="43" spans="1:10" x14ac:dyDescent="0.25">
      <c r="A43" s="9" t="s">
        <v>12</v>
      </c>
      <c r="B43" t="s">
        <v>9</v>
      </c>
      <c r="C43" s="1">
        <v>100</v>
      </c>
      <c r="H43" t="s">
        <v>18</v>
      </c>
      <c r="I43" s="1">
        <v>140</v>
      </c>
    </row>
    <row r="44" spans="1:10" x14ac:dyDescent="0.25">
      <c r="A44" s="9" t="s">
        <v>12</v>
      </c>
      <c r="B44" t="s">
        <v>13</v>
      </c>
      <c r="C44" s="1">
        <v>400</v>
      </c>
      <c r="H44" t="s">
        <v>19</v>
      </c>
      <c r="I44" s="1">
        <v>948.8</v>
      </c>
    </row>
    <row r="45" spans="1:10" x14ac:dyDescent="0.25">
      <c r="A45" s="9" t="s">
        <v>12</v>
      </c>
      <c r="B45" t="s">
        <v>10</v>
      </c>
      <c r="C45" s="1">
        <v>1186</v>
      </c>
      <c r="H45" s="8" t="s">
        <v>20</v>
      </c>
      <c r="I45" s="17">
        <v>240</v>
      </c>
    </row>
    <row r="46" spans="1:10" x14ac:dyDescent="0.25">
      <c r="A46" s="2"/>
      <c r="B46" s="3" t="s">
        <v>3</v>
      </c>
      <c r="C46" s="4">
        <f>SUM(C42:C45)</f>
        <v>2136</v>
      </c>
      <c r="H46" t="s">
        <v>31</v>
      </c>
      <c r="I46" s="1">
        <v>40</v>
      </c>
    </row>
    <row r="47" spans="1:10" x14ac:dyDescent="0.25">
      <c r="A47" s="2"/>
      <c r="B47" s="3"/>
      <c r="C47" s="16"/>
      <c r="H47" s="3" t="s">
        <v>3</v>
      </c>
      <c r="I47" s="20">
        <f>SUM(I38:I46)</f>
        <v>1649.8</v>
      </c>
    </row>
    <row r="48" spans="1:10" x14ac:dyDescent="0.25">
      <c r="A48" s="10"/>
      <c r="B48" s="11"/>
      <c r="C48" s="12"/>
      <c r="H48" s="8"/>
    </row>
    <row r="49" spans="1:10" x14ac:dyDescent="0.25">
      <c r="H49" s="15" t="s">
        <v>30</v>
      </c>
      <c r="I49" s="1">
        <f>I36-I47</f>
        <v>550.20000000000005</v>
      </c>
    </row>
    <row r="50" spans="1:10" x14ac:dyDescent="0.25">
      <c r="F50" s="7"/>
      <c r="G50" s="7"/>
    </row>
    <row r="51" spans="1:10" ht="15" customHeight="1" x14ac:dyDescent="0.25">
      <c r="D51" s="11"/>
      <c r="E51" s="7"/>
      <c r="F51" s="7"/>
      <c r="G51" s="28" t="s">
        <v>26</v>
      </c>
      <c r="H51" s="28"/>
      <c r="I51" s="28"/>
      <c r="J51" s="28"/>
    </row>
    <row r="52" spans="1:10" x14ac:dyDescent="0.25">
      <c r="A52" s="2" t="s">
        <v>4</v>
      </c>
      <c r="B52" t="s">
        <v>8</v>
      </c>
      <c r="C52" s="5">
        <v>42801</v>
      </c>
      <c r="F52" s="7"/>
      <c r="G52" s="7"/>
    </row>
    <row r="53" spans="1:10" x14ac:dyDescent="0.25">
      <c r="A53" s="2"/>
      <c r="C53" s="6"/>
      <c r="F53" s="7"/>
      <c r="G53" s="7"/>
      <c r="H53" s="13" t="s">
        <v>1</v>
      </c>
      <c r="I53" s="14" t="s">
        <v>2</v>
      </c>
    </row>
    <row r="54" spans="1:10" x14ac:dyDescent="0.25">
      <c r="A54" s="2" t="s">
        <v>5</v>
      </c>
      <c r="B54" t="s">
        <v>6</v>
      </c>
      <c r="C54" s="5">
        <v>42801</v>
      </c>
      <c r="F54" s="7"/>
      <c r="G54" s="7"/>
      <c r="H54" t="s">
        <v>22</v>
      </c>
      <c r="I54" s="1">
        <v>5616</v>
      </c>
    </row>
    <row r="55" spans="1:10" x14ac:dyDescent="0.25">
      <c r="A55" s="2"/>
      <c r="F55" s="7"/>
      <c r="G55" s="7"/>
    </row>
    <row r="56" spans="1:10" x14ac:dyDescent="0.25">
      <c r="A56" s="2" t="s">
        <v>7</v>
      </c>
      <c r="F56" s="7"/>
      <c r="G56" s="7"/>
      <c r="H56" t="s">
        <v>15</v>
      </c>
      <c r="I56" s="1">
        <v>60</v>
      </c>
    </row>
    <row r="57" spans="1:10" x14ac:dyDescent="0.25">
      <c r="F57" s="7"/>
      <c r="G57" s="7"/>
      <c r="H57" t="s">
        <v>16</v>
      </c>
      <c r="I57" s="1">
        <v>60</v>
      </c>
    </row>
    <row r="58" spans="1:10" x14ac:dyDescent="0.25">
      <c r="F58" s="7"/>
      <c r="G58" s="7"/>
      <c r="H58" t="s">
        <v>23</v>
      </c>
      <c r="I58" s="1">
        <v>9.8000000000000007</v>
      </c>
    </row>
    <row r="59" spans="1:10" x14ac:dyDescent="0.25">
      <c r="A59" t="s">
        <v>40</v>
      </c>
      <c r="F59" s="7"/>
      <c r="G59" s="7"/>
      <c r="H59" t="s">
        <v>24</v>
      </c>
      <c r="I59" s="1">
        <v>71.16</v>
      </c>
    </row>
    <row r="60" spans="1:10" x14ac:dyDescent="0.25">
      <c r="H60" s="8" t="s">
        <v>20</v>
      </c>
      <c r="I60" s="21">
        <v>100</v>
      </c>
    </row>
    <row r="61" spans="1:10" x14ac:dyDescent="0.25">
      <c r="A61" s="28" t="s">
        <v>11</v>
      </c>
      <c r="B61" s="28"/>
      <c r="C61" s="28"/>
      <c r="D61" s="28"/>
      <c r="E61" s="28"/>
      <c r="H61" s="3" t="s">
        <v>3</v>
      </c>
      <c r="I61" s="1">
        <f>SUM(I56:I60)</f>
        <v>300.96000000000004</v>
      </c>
    </row>
    <row r="62" spans="1:10" x14ac:dyDescent="0.25">
      <c r="H62" s="8"/>
    </row>
    <row r="63" spans="1:10" x14ac:dyDescent="0.25">
      <c r="H63" s="15" t="s">
        <v>30</v>
      </c>
      <c r="I63" s="1">
        <f>I54-I61</f>
        <v>5315.04</v>
      </c>
    </row>
    <row r="64" spans="1:10" x14ac:dyDescent="0.25">
      <c r="A64" s="13" t="s">
        <v>0</v>
      </c>
      <c r="B64" s="13" t="s">
        <v>1</v>
      </c>
      <c r="C64" s="14" t="s">
        <v>2</v>
      </c>
    </row>
    <row r="65" spans="1:10" x14ac:dyDescent="0.25">
      <c r="A65" s="9" t="s">
        <v>12</v>
      </c>
      <c r="B65" t="s">
        <v>41</v>
      </c>
      <c r="C65" s="1">
        <v>1183</v>
      </c>
    </row>
    <row r="66" spans="1:10" x14ac:dyDescent="0.25">
      <c r="A66" s="9"/>
      <c r="G66" s="28" t="s">
        <v>32</v>
      </c>
      <c r="H66" s="28"/>
      <c r="I66" s="28"/>
      <c r="J66" s="28"/>
    </row>
    <row r="67" spans="1:10" x14ac:dyDescent="0.25">
      <c r="A67" s="9"/>
    </row>
    <row r="68" spans="1:10" x14ac:dyDescent="0.25">
      <c r="A68" s="9"/>
      <c r="H68" s="13" t="s">
        <v>1</v>
      </c>
      <c r="I68" s="14" t="s">
        <v>2</v>
      </c>
    </row>
    <row r="69" spans="1:10" x14ac:dyDescent="0.25">
      <c r="A69" s="2"/>
      <c r="B69" s="3" t="s">
        <v>42</v>
      </c>
      <c r="C69" s="4">
        <f>C46+C65</f>
        <v>3319</v>
      </c>
      <c r="H69" s="18" t="s">
        <v>33</v>
      </c>
      <c r="I69" s="19">
        <v>840</v>
      </c>
    </row>
    <row r="70" spans="1:10" x14ac:dyDescent="0.25">
      <c r="H70" t="s">
        <v>34</v>
      </c>
      <c r="I70" s="1">
        <v>0</v>
      </c>
    </row>
    <row r="71" spans="1:10" x14ac:dyDescent="0.25">
      <c r="B71" t="s">
        <v>43</v>
      </c>
      <c r="C71" s="1">
        <f>I47+I61+I76</f>
        <v>2980.58</v>
      </c>
    </row>
    <row r="72" spans="1:10" x14ac:dyDescent="0.25">
      <c r="B72" t="s">
        <v>44</v>
      </c>
      <c r="C72" s="12">
        <f>I82</f>
        <v>498.12</v>
      </c>
      <c r="H72" t="s">
        <v>35</v>
      </c>
      <c r="I72" s="1">
        <v>39.9</v>
      </c>
    </row>
    <row r="73" spans="1:10" x14ac:dyDescent="0.25">
      <c r="H73" t="s">
        <v>36</v>
      </c>
      <c r="I73" s="1">
        <v>853.92</v>
      </c>
    </row>
    <row r="74" spans="1:10" x14ac:dyDescent="0.25">
      <c r="C74" s="1">
        <f>SUM(C71:C73)</f>
        <v>3478.7</v>
      </c>
      <c r="H74" s="8" t="s">
        <v>20</v>
      </c>
      <c r="I74" s="17">
        <v>100</v>
      </c>
    </row>
    <row r="75" spans="1:10" x14ac:dyDescent="0.25">
      <c r="H75" t="s">
        <v>37</v>
      </c>
      <c r="I75" s="12">
        <v>36</v>
      </c>
    </row>
    <row r="76" spans="1:10" x14ac:dyDescent="0.25">
      <c r="C76" s="1">
        <f>C69-C74</f>
        <v>-159.69999999999982</v>
      </c>
      <c r="H76" s="3" t="s">
        <v>3</v>
      </c>
      <c r="I76" s="1">
        <f>SUM(I72:I75)</f>
        <v>1029.82</v>
      </c>
    </row>
    <row r="77" spans="1:10" x14ac:dyDescent="0.25">
      <c r="H77" s="8"/>
    </row>
    <row r="78" spans="1:10" x14ac:dyDescent="0.25">
      <c r="H78" s="15" t="s">
        <v>30</v>
      </c>
      <c r="I78" s="1">
        <f>I69-I76</f>
        <v>-189.81999999999994</v>
      </c>
    </row>
    <row r="79" spans="1:10" x14ac:dyDescent="0.25">
      <c r="B79" s="3" t="s">
        <v>45</v>
      </c>
      <c r="C79" s="22">
        <f>I36+I54+I69</f>
        <v>8656</v>
      </c>
    </row>
    <row r="81" spans="8:9" x14ac:dyDescent="0.25">
      <c r="H81" s="3" t="s">
        <v>38</v>
      </c>
    </row>
    <row r="82" spans="8:9" x14ac:dyDescent="0.25">
      <c r="H82" s="2" t="s">
        <v>39</v>
      </c>
      <c r="I82" s="1">
        <v>498.12</v>
      </c>
    </row>
  </sheetData>
  <mergeCells count="6">
    <mergeCell ref="B5:F5"/>
    <mergeCell ref="G33:J33"/>
    <mergeCell ref="A38:E38"/>
    <mergeCell ref="G51:J51"/>
    <mergeCell ref="A61:E61"/>
    <mergeCell ref="G66:J6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4"/>
  <sheetViews>
    <sheetView tabSelected="1" zoomScaleNormal="100" workbookViewId="0">
      <selection activeCell="C17" sqref="C17"/>
    </sheetView>
  </sheetViews>
  <sheetFormatPr defaultRowHeight="15" x14ac:dyDescent="0.25"/>
  <cols>
    <col min="1" max="1" width="21.5703125" customWidth="1"/>
    <col min="2" max="2" width="41.42578125" bestFit="1" customWidth="1"/>
    <col min="3" max="3" width="23.28515625" style="1" customWidth="1"/>
    <col min="4" max="4" width="19.85546875" hidden="1" customWidth="1"/>
    <col min="5" max="5" width="6.7109375" customWidth="1"/>
    <col min="7" max="7" width="8.28515625" customWidth="1"/>
    <col min="8" max="8" width="37.7109375" customWidth="1"/>
    <col min="9" max="9" width="14.5703125" style="1" bestFit="1" customWidth="1"/>
    <col min="10" max="10" width="9.5703125" bestFit="1" customWidth="1"/>
    <col min="11" max="11" width="10.5703125" bestFit="1" customWidth="1"/>
    <col min="13" max="14" width="9.5703125" bestFit="1" customWidth="1"/>
  </cols>
  <sheetData>
    <row r="2" spans="1:11" x14ac:dyDescent="0.25">
      <c r="G2" s="28" t="s">
        <v>25</v>
      </c>
      <c r="H2" s="28"/>
      <c r="I2" s="28"/>
      <c r="J2" s="28"/>
    </row>
    <row r="4" spans="1:11" x14ac:dyDescent="0.25">
      <c r="H4" s="13" t="s">
        <v>1</v>
      </c>
      <c r="I4" s="14" t="s">
        <v>2</v>
      </c>
    </row>
    <row r="5" spans="1:11" x14ac:dyDescent="0.25">
      <c r="H5" t="s">
        <v>21</v>
      </c>
      <c r="I5" s="1">
        <v>2200</v>
      </c>
      <c r="J5" s="1">
        <f>55*45</f>
        <v>2475</v>
      </c>
      <c r="K5" s="24"/>
    </row>
    <row r="7" spans="1:11" x14ac:dyDescent="0.25">
      <c r="A7" s="28" t="s">
        <v>11</v>
      </c>
      <c r="B7" s="28"/>
      <c r="C7" s="28"/>
      <c r="D7" s="28"/>
      <c r="E7" s="28"/>
      <c r="H7" t="s">
        <v>27</v>
      </c>
      <c r="I7" s="1">
        <v>60</v>
      </c>
      <c r="J7" s="24">
        <v>100</v>
      </c>
    </row>
    <row r="8" spans="1:11" x14ac:dyDescent="0.25">
      <c r="H8" t="s">
        <v>28</v>
      </c>
      <c r="I8" s="1">
        <v>60</v>
      </c>
      <c r="J8" s="24">
        <v>100</v>
      </c>
    </row>
    <row r="9" spans="1:11" x14ac:dyDescent="0.25">
      <c r="J9" s="24"/>
    </row>
    <row r="10" spans="1:11" x14ac:dyDescent="0.25">
      <c r="A10" s="13" t="s">
        <v>0</v>
      </c>
      <c r="B10" s="13" t="s">
        <v>1</v>
      </c>
      <c r="C10" s="14" t="s">
        <v>2</v>
      </c>
      <c r="H10" t="s">
        <v>17</v>
      </c>
      <c r="I10" s="1">
        <v>50.5</v>
      </c>
      <c r="J10" s="24">
        <f t="shared" ref="J8:J14" si="0">I10</f>
        <v>50.5</v>
      </c>
    </row>
    <row r="11" spans="1:11" x14ac:dyDescent="0.25">
      <c r="A11" s="9" t="s">
        <v>12</v>
      </c>
      <c r="B11" t="s">
        <v>14</v>
      </c>
      <c r="C11" s="1">
        <v>450</v>
      </c>
      <c r="H11" t="s">
        <v>17</v>
      </c>
      <c r="I11" s="1">
        <v>50.5</v>
      </c>
      <c r="J11" s="24">
        <f t="shared" si="0"/>
        <v>50.5</v>
      </c>
    </row>
    <row r="12" spans="1:11" x14ac:dyDescent="0.25">
      <c r="A12" s="9" t="s">
        <v>12</v>
      </c>
      <c r="B12" t="s">
        <v>9</v>
      </c>
      <c r="C12" s="1">
        <v>100</v>
      </c>
      <c r="H12" t="s">
        <v>18</v>
      </c>
      <c r="I12" s="1">
        <v>140</v>
      </c>
      <c r="J12" s="24">
        <f>90*2</f>
        <v>180</v>
      </c>
    </row>
    <row r="13" spans="1:11" x14ac:dyDescent="0.25">
      <c r="A13" s="9" t="s">
        <v>12</v>
      </c>
      <c r="B13" t="s">
        <v>13</v>
      </c>
      <c r="C13" s="1">
        <v>400</v>
      </c>
      <c r="H13" t="s">
        <v>19</v>
      </c>
      <c r="I13" s="1">
        <v>948.8</v>
      </c>
      <c r="J13" s="24">
        <f>20*45</f>
        <v>900</v>
      </c>
    </row>
    <row r="14" spans="1:11" x14ac:dyDescent="0.25">
      <c r="A14" s="9" t="s">
        <v>12</v>
      </c>
      <c r="B14" t="s">
        <v>10</v>
      </c>
      <c r="C14" s="1">
        <v>1186</v>
      </c>
      <c r="H14" s="8" t="s">
        <v>20</v>
      </c>
      <c r="I14" s="17">
        <v>240</v>
      </c>
      <c r="J14" s="24">
        <f t="shared" si="0"/>
        <v>240</v>
      </c>
    </row>
    <row r="15" spans="1:11" x14ac:dyDescent="0.25">
      <c r="A15" s="2"/>
      <c r="B15" s="3" t="s">
        <v>3</v>
      </c>
      <c r="C15" s="4">
        <f>SUM(C11:C14)</f>
        <v>2136</v>
      </c>
      <c r="H15" t="s">
        <v>31</v>
      </c>
      <c r="I15" s="1">
        <v>40</v>
      </c>
      <c r="J15" s="24">
        <v>45</v>
      </c>
    </row>
    <row r="16" spans="1:11" x14ac:dyDescent="0.25">
      <c r="A16" s="2"/>
      <c r="B16" s="3"/>
      <c r="C16" s="16"/>
      <c r="H16" t="s">
        <v>62</v>
      </c>
      <c r="J16" s="24"/>
    </row>
    <row r="17" spans="1:14" x14ac:dyDescent="0.25">
      <c r="A17" s="2"/>
      <c r="B17" s="3"/>
      <c r="C17" s="16"/>
      <c r="H17" t="s">
        <v>63</v>
      </c>
      <c r="J17" s="24">
        <f>10*45</f>
        <v>450</v>
      </c>
    </row>
    <row r="18" spans="1:14" x14ac:dyDescent="0.25">
      <c r="A18" s="2"/>
      <c r="B18" s="3"/>
      <c r="C18" s="16"/>
      <c r="J18" s="29"/>
    </row>
    <row r="19" spans="1:14" x14ac:dyDescent="0.25">
      <c r="A19" s="2"/>
      <c r="B19" s="3"/>
      <c r="C19" s="16"/>
      <c r="H19" s="3" t="s">
        <v>3</v>
      </c>
      <c r="I19" s="20">
        <f>SUM(I7:I15)</f>
        <v>1589.8</v>
      </c>
      <c r="J19" s="24">
        <f>SUM(J7:J17)</f>
        <v>2116</v>
      </c>
    </row>
    <row r="20" spans="1:14" x14ac:dyDescent="0.25">
      <c r="A20" s="10"/>
      <c r="B20" s="11"/>
      <c r="C20" s="12"/>
      <c r="H20" s="8"/>
    </row>
    <row r="21" spans="1:14" x14ac:dyDescent="0.25">
      <c r="H21" s="15" t="s">
        <v>30</v>
      </c>
      <c r="I21" s="1">
        <f>I5-I19</f>
        <v>610.20000000000005</v>
      </c>
      <c r="J21" s="24">
        <f>J5-J19</f>
        <v>359</v>
      </c>
      <c r="K21" s="24"/>
      <c r="M21" s="24"/>
      <c r="N21" s="24"/>
    </row>
    <row r="22" spans="1:14" x14ac:dyDescent="0.25">
      <c r="F22" s="7"/>
      <c r="G22" s="7"/>
    </row>
    <row r="23" spans="1:14" ht="15" customHeight="1" x14ac:dyDescent="0.25">
      <c r="D23" s="11"/>
      <c r="E23" s="7"/>
      <c r="F23" s="7"/>
      <c r="G23" s="28" t="s">
        <v>26</v>
      </c>
      <c r="H23" s="28"/>
      <c r="I23" s="28"/>
      <c r="J23" s="28"/>
    </row>
    <row r="24" spans="1:14" x14ac:dyDescent="0.25">
      <c r="A24" s="2" t="s">
        <v>4</v>
      </c>
      <c r="B24" t="s">
        <v>8</v>
      </c>
      <c r="C24" s="5">
        <v>42801</v>
      </c>
      <c r="F24" s="7"/>
      <c r="G24" s="7"/>
    </row>
    <row r="25" spans="1:14" x14ac:dyDescent="0.25">
      <c r="A25" s="2"/>
      <c r="C25" s="6"/>
      <c r="F25" s="7"/>
      <c r="G25" s="7"/>
      <c r="H25" s="13" t="s">
        <v>1</v>
      </c>
      <c r="I25" s="14" t="s">
        <v>2</v>
      </c>
    </row>
    <row r="26" spans="1:14" x14ac:dyDescent="0.25">
      <c r="A26" s="2" t="s">
        <v>5</v>
      </c>
      <c r="B26" t="s">
        <v>6</v>
      </c>
      <c r="C26" s="5">
        <v>42801</v>
      </c>
      <c r="F26" s="7"/>
      <c r="G26" s="7"/>
      <c r="H26" t="s">
        <v>22</v>
      </c>
      <c r="I26" s="1">
        <v>5616</v>
      </c>
    </row>
    <row r="27" spans="1:14" x14ac:dyDescent="0.25">
      <c r="A27" s="2"/>
      <c r="F27" s="7"/>
      <c r="G27" s="7"/>
    </row>
    <row r="28" spans="1:14" x14ac:dyDescent="0.25">
      <c r="A28" s="2" t="s">
        <v>7</v>
      </c>
      <c r="F28" s="7"/>
      <c r="G28" s="7"/>
      <c r="H28" t="s">
        <v>15</v>
      </c>
      <c r="I28" s="1">
        <v>60</v>
      </c>
    </row>
    <row r="29" spans="1:14" x14ac:dyDescent="0.25">
      <c r="F29" s="7"/>
      <c r="G29" s="7"/>
      <c r="H29" t="s">
        <v>16</v>
      </c>
      <c r="I29" s="1">
        <v>60</v>
      </c>
    </row>
    <row r="30" spans="1:14" x14ac:dyDescent="0.25">
      <c r="F30" s="7"/>
      <c r="G30" s="7"/>
      <c r="H30" t="s">
        <v>23</v>
      </c>
      <c r="I30" s="1">
        <v>9.8000000000000007</v>
      </c>
    </row>
    <row r="31" spans="1:14" x14ac:dyDescent="0.25">
      <c r="A31" t="s">
        <v>40</v>
      </c>
      <c r="F31" s="7"/>
      <c r="G31" s="7"/>
      <c r="H31" t="s">
        <v>24</v>
      </c>
      <c r="I31" s="1">
        <v>71.16</v>
      </c>
    </row>
    <row r="32" spans="1:14" x14ac:dyDescent="0.25">
      <c r="H32" s="8" t="s">
        <v>20</v>
      </c>
      <c r="I32" s="21">
        <v>100</v>
      </c>
    </row>
    <row r="33" spans="1:10" x14ac:dyDescent="0.25">
      <c r="A33" s="28" t="s">
        <v>11</v>
      </c>
      <c r="B33" s="28"/>
      <c r="C33" s="28"/>
      <c r="D33" s="28"/>
      <c r="E33" s="28"/>
      <c r="H33" s="3" t="s">
        <v>3</v>
      </c>
      <c r="I33" s="1">
        <f>SUM(I28:I32)</f>
        <v>300.96000000000004</v>
      </c>
    </row>
    <row r="34" spans="1:10" x14ac:dyDescent="0.25">
      <c r="H34" s="8"/>
    </row>
    <row r="35" spans="1:10" x14ac:dyDescent="0.25">
      <c r="H35" s="15" t="s">
        <v>30</v>
      </c>
      <c r="I35" s="1">
        <f>I26-I33</f>
        <v>5315.04</v>
      </c>
    </row>
    <row r="36" spans="1:10" x14ac:dyDescent="0.25">
      <c r="A36" s="13" t="s">
        <v>0</v>
      </c>
      <c r="B36" s="13" t="s">
        <v>1</v>
      </c>
      <c r="C36" s="14" t="s">
        <v>2</v>
      </c>
    </row>
    <row r="37" spans="1:10" x14ac:dyDescent="0.25">
      <c r="A37" s="9" t="s">
        <v>12</v>
      </c>
      <c r="B37" t="s">
        <v>41</v>
      </c>
      <c r="C37" s="1">
        <v>1183</v>
      </c>
    </row>
    <row r="38" spans="1:10" x14ac:dyDescent="0.25">
      <c r="A38" s="9"/>
      <c r="G38" s="28" t="s">
        <v>32</v>
      </c>
      <c r="H38" s="28"/>
      <c r="I38" s="28"/>
      <c r="J38" s="28"/>
    </row>
    <row r="39" spans="1:10" x14ac:dyDescent="0.25">
      <c r="A39" s="9"/>
    </row>
    <row r="40" spans="1:10" x14ac:dyDescent="0.25">
      <c r="A40" s="9"/>
      <c r="H40" s="13" t="s">
        <v>1</v>
      </c>
      <c r="I40" s="14" t="s">
        <v>2</v>
      </c>
    </row>
    <row r="41" spans="1:10" x14ac:dyDescent="0.25">
      <c r="A41" s="2"/>
      <c r="B41" s="3" t="s">
        <v>42</v>
      </c>
      <c r="C41" s="4">
        <f>C15+C37</f>
        <v>3319</v>
      </c>
      <c r="H41" s="18" t="s">
        <v>33</v>
      </c>
      <c r="I41" s="19">
        <v>840</v>
      </c>
    </row>
    <row r="42" spans="1:10" x14ac:dyDescent="0.25">
      <c r="H42" t="s">
        <v>34</v>
      </c>
      <c r="I42" s="1">
        <v>0</v>
      </c>
    </row>
    <row r="43" spans="1:10" x14ac:dyDescent="0.25">
      <c r="B43" t="s">
        <v>43</v>
      </c>
      <c r="C43" s="1">
        <f>I19+I33+I48</f>
        <v>2920.58</v>
      </c>
    </row>
    <row r="44" spans="1:10" x14ac:dyDescent="0.25">
      <c r="B44" t="s">
        <v>44</v>
      </c>
      <c r="C44" s="12">
        <f>I54</f>
        <v>498.12</v>
      </c>
      <c r="H44" t="s">
        <v>35</v>
      </c>
      <c r="I44" s="1">
        <v>39.9</v>
      </c>
    </row>
    <row r="45" spans="1:10" x14ac:dyDescent="0.25">
      <c r="H45" t="s">
        <v>36</v>
      </c>
      <c r="I45" s="1">
        <v>853.92</v>
      </c>
    </row>
    <row r="46" spans="1:10" x14ac:dyDescent="0.25">
      <c r="C46" s="1">
        <f>SUM(C43:C45)</f>
        <v>3418.7</v>
      </c>
      <c r="H46" s="8" t="s">
        <v>20</v>
      </c>
      <c r="I46" s="17">
        <v>100</v>
      </c>
    </row>
    <row r="47" spans="1:10" x14ac:dyDescent="0.25">
      <c r="H47" t="s">
        <v>37</v>
      </c>
      <c r="I47" s="12">
        <v>36</v>
      </c>
    </row>
    <row r="48" spans="1:10" x14ac:dyDescent="0.25">
      <c r="C48" s="1">
        <f>C41-C46</f>
        <v>-99.699999999999818</v>
      </c>
      <c r="H48" s="3" t="s">
        <v>3</v>
      </c>
      <c r="I48" s="1">
        <f>SUM(I44:I47)</f>
        <v>1029.82</v>
      </c>
    </row>
    <row r="49" spans="2:9" x14ac:dyDescent="0.25">
      <c r="H49" s="8"/>
    </row>
    <row r="50" spans="2:9" x14ac:dyDescent="0.25">
      <c r="H50" s="15" t="s">
        <v>30</v>
      </c>
      <c r="I50" s="1">
        <f>I41-I48</f>
        <v>-189.81999999999994</v>
      </c>
    </row>
    <row r="51" spans="2:9" x14ac:dyDescent="0.25">
      <c r="B51" s="3" t="s">
        <v>45</v>
      </c>
      <c r="C51" s="22">
        <f>I5+I26+I41</f>
        <v>8656</v>
      </c>
    </row>
    <row r="53" spans="2:9" x14ac:dyDescent="0.25">
      <c r="H53" s="3" t="s">
        <v>38</v>
      </c>
    </row>
    <row r="54" spans="2:9" x14ac:dyDescent="0.25">
      <c r="H54" s="2" t="s">
        <v>39</v>
      </c>
      <c r="I54" s="1">
        <v>498.12</v>
      </c>
    </row>
  </sheetData>
  <mergeCells count="5">
    <mergeCell ref="G2:J2"/>
    <mergeCell ref="A7:E7"/>
    <mergeCell ref="G23:J23"/>
    <mergeCell ref="A33:E33"/>
    <mergeCell ref="G38:J3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Sheet1 (2)</vt:lpstr>
      <vt:lpstr>Sheet1 (3)</vt:lpstr>
      <vt:lpstr>Sheet1!Print_Area</vt:lpstr>
      <vt:lpstr>'Sheet1 (2)'!Print_Area</vt:lpstr>
      <vt:lpstr>'Sheet1 (3)'!Print_Area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2016-10-13T01:04:14Z</cp:lastPrinted>
  <dcterms:created xsi:type="dcterms:W3CDTF">2016-09-19T03:52:45Z</dcterms:created>
  <dcterms:modified xsi:type="dcterms:W3CDTF">2017-07-31T04:08:37Z</dcterms:modified>
</cp:coreProperties>
</file>