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IZAT PC\User\Desktop\UMT Training\"/>
    </mc:Choice>
  </mc:AlternateContent>
  <xr:revisionPtr revIDLastSave="0" documentId="13_ncr:1_{F794AB41-343E-451E-905F-9B0A4200B2C0}" xr6:coauthVersionLast="44" xr6:coauthVersionMax="44" xr10:uidLastSave="{00000000-0000-0000-0000-000000000000}"/>
  <bookViews>
    <workbookView xWindow="28680" yWindow="-120" windowWidth="29040" windowHeight="15840" activeTab="1" xr2:uid="{00000000-000D-0000-FFFF-FFFF00000000}"/>
  </bookViews>
  <sheets>
    <sheet name="Kos Sebenar" sheetId="1" r:id="rId1"/>
    <sheet name="2019" sheetId="2" r:id="rId2"/>
  </sheets>
  <definedNames>
    <definedName name="_xlnm.Print_Area" localSheetId="1">'2019'!$A$1:$G$31</definedName>
    <definedName name="_xlnm.Print_Area" localSheetId="0">'Kos Sebenar'!$A$1:$G$31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2" l="1"/>
  <c r="H35" i="2"/>
  <c r="H36" i="2"/>
  <c r="H24" i="2"/>
  <c r="D24" i="2" l="1"/>
  <c r="D30" i="2" s="1"/>
  <c r="D32" i="2" s="1"/>
  <c r="H37" i="2"/>
  <c r="H39" i="2" s="1"/>
  <c r="H26" i="2"/>
  <c r="H30" i="2"/>
  <c r="H32" i="2" s="1"/>
  <c r="H35" i="1"/>
  <c r="D26" i="2" l="1"/>
  <c r="H11" i="1"/>
  <c r="H19" i="1"/>
  <c r="H21" i="1"/>
  <c r="H20" i="1"/>
  <c r="H22" i="1"/>
  <c r="H23" i="1"/>
  <c r="H17" i="1"/>
  <c r="H37" i="1" l="1"/>
  <c r="H39" i="1" s="1"/>
  <c r="H36" i="1"/>
  <c r="H24" i="1"/>
  <c r="H30" i="1" s="1"/>
  <c r="H32" i="1" s="1"/>
  <c r="D23" i="1"/>
  <c r="D17" i="1"/>
  <c r="D10" i="1"/>
  <c r="D11" i="1" l="1"/>
  <c r="D24" i="1" s="1"/>
  <c r="D30" i="1" s="1"/>
  <c r="D32" i="1" s="1"/>
  <c r="H26" i="1"/>
  <c r="D26" i="1" l="1"/>
</calcChain>
</file>

<file path=xl/sharedStrings.xml><?xml version="1.0" encoding="utf-8"?>
<sst xmlns="http://schemas.openxmlformats.org/spreadsheetml/2006/main" count="111" uniqueCount="46">
  <si>
    <t>Description</t>
  </si>
  <si>
    <t>Amount (RM)</t>
  </si>
  <si>
    <t>Allowance-Aizat</t>
  </si>
  <si>
    <t>Allowance-Farid</t>
  </si>
  <si>
    <t>Tol(Gombak-Kuala Terengganu)</t>
  </si>
  <si>
    <t>Total Expenses</t>
  </si>
  <si>
    <t xml:space="preserve"> </t>
  </si>
  <si>
    <t>Total pax</t>
  </si>
  <si>
    <t xml:space="preserve"> COST FOR UMT SPS TRAINING</t>
  </si>
  <si>
    <t>3 &amp; 4 November 2017</t>
  </si>
  <si>
    <t>56 pax</t>
  </si>
  <si>
    <t>UMT Fee RM55 Per pax</t>
  </si>
  <si>
    <t>Gross Profit - TAF</t>
  </si>
  <si>
    <t>10 &amp; 11 November 2017</t>
  </si>
  <si>
    <t>Kos Sebenar</t>
  </si>
  <si>
    <t>51 pax</t>
  </si>
  <si>
    <t>SPS Manual  RM13 x 51 per book</t>
  </si>
  <si>
    <t>Sarapan pagi (RM1.50 x 2 days x 51 pax)</t>
  </si>
  <si>
    <t>Certificate RM1.00 x 51 Per pax</t>
  </si>
  <si>
    <t>Certificate RM1.00 x 2 Pensyarah</t>
  </si>
  <si>
    <t>Certificate AJK RM1.00 x 10 Per pax</t>
  </si>
  <si>
    <t>Commission SPS RM10 x 51 per pax</t>
  </si>
  <si>
    <t>Millage /Petrol</t>
  </si>
  <si>
    <t>Total Bank in to account bank SALIHIN</t>
  </si>
  <si>
    <t>(Minus Total Cost)</t>
  </si>
  <si>
    <t>Total Transfer to UMT TAF (SALIHIN-UMT)</t>
  </si>
  <si>
    <t>GST 6% x RM3,080 /106</t>
  </si>
  <si>
    <t>Hotel(2nights)XRM88</t>
  </si>
  <si>
    <t>GST 6% x RM2,805 /106</t>
  </si>
  <si>
    <t>SPS Manual  RM13 x 56 per book</t>
  </si>
  <si>
    <t xml:space="preserve">Sarapan pagi </t>
  </si>
  <si>
    <t>Certificate RM1.00 x 56 Per pax</t>
  </si>
  <si>
    <t>Commission SPS RM10 x 56 per pax</t>
  </si>
  <si>
    <t>Allowance-Hijrah</t>
  </si>
  <si>
    <t>Total collection</t>
  </si>
  <si>
    <t>(Minus sarapan pagi)</t>
  </si>
  <si>
    <t>Bank in to account bank SALIHIN</t>
  </si>
  <si>
    <t>Cash at petty cash Branch KT</t>
  </si>
  <si>
    <t>***Note</t>
  </si>
  <si>
    <t>27 &amp; 28 Sept 209</t>
  </si>
  <si>
    <t>88 pax</t>
  </si>
  <si>
    <t>Allowance-Arep</t>
  </si>
  <si>
    <t>Allowance-Haikal</t>
  </si>
  <si>
    <t>SPS Manual  RM13 x 88 per book</t>
  </si>
  <si>
    <t>Certificate RM1.00 x 88 Per pax</t>
  </si>
  <si>
    <t>Commission SPS RM10 x 88 per 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</si>
</sst>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1" applyFont="1"/>
    <xf numFmtId="0" fontId="2" fillId="0" borderId="0" xfId="0" applyFont="1" applyBorder="1" applyAlignment="1">
      <alignment horizontal="center"/>
    </xf>
    <xf numFmtId="165" fontId="2" fillId="0" borderId="0" xfId="1" applyFont="1" applyBorder="1" applyAlignment="1">
      <alignment horizontal="center"/>
    </xf>
    <xf numFmtId="165" fontId="0" fillId="0" borderId="0" xfId="0" applyNumberFormat="1"/>
    <xf numFmtId="3" fontId="0" fillId="0" borderId="0" xfId="0" applyNumberFormat="1" applyBorder="1"/>
    <xf numFmtId="166" fontId="0" fillId="0" borderId="0" xfId="2" applyNumberFormat="1" applyFont="1"/>
    <xf numFmtId="0" fontId="0" fillId="0" borderId="0" xfId="0" applyAlignment="1">
      <alignment horizontal="center"/>
    </xf>
    <xf numFmtId="0" fontId="2" fillId="0" borderId="0" xfId="0" applyFont="1"/>
    <xf numFmtId="165" fontId="0" fillId="0" borderId="1" xfId="0" applyNumberFormat="1" applyBorder="1"/>
    <xf numFmtId="165" fontId="0" fillId="0" borderId="1" xfId="1" applyFont="1" applyBorder="1"/>
    <xf numFmtId="3" fontId="2" fillId="0" borderId="0" xfId="0" applyNumberFormat="1" applyFont="1" applyBorder="1"/>
    <xf numFmtId="0" fontId="0" fillId="0" borderId="0" xfId="0" applyBorder="1"/>
    <xf numFmtId="0" fontId="0" fillId="0" borderId="0" xfId="0" applyFont="1" applyBorder="1" applyAlignment="1">
      <alignment horizontal="left"/>
    </xf>
    <xf numFmtId="165" fontId="1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1" applyFont="1" applyBorder="1"/>
    <xf numFmtId="166" fontId="0" fillId="0" borderId="0" xfId="2" applyNumberFormat="1" applyFont="1" applyBorder="1"/>
    <xf numFmtId="165" fontId="0" fillId="0" borderId="2" xfId="0" applyNumberForma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/>
    <xf numFmtId="165" fontId="0" fillId="0" borderId="0" xfId="0" applyNumberFormat="1" applyBorder="1"/>
    <xf numFmtId="0" fontId="2" fillId="0" borderId="0" xfId="0" applyFont="1" applyBorder="1"/>
    <xf numFmtId="165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57150</xdr:rowOff>
    </xdr:from>
    <xdr:to>
      <xdr:col>1</xdr:col>
      <xdr:colOff>2009775</xdr:colOff>
      <xdr:row>2</xdr:row>
      <xdr:rowOff>70713</xdr:rowOff>
    </xdr:to>
    <xdr:pic>
      <xdr:nvPicPr>
        <xdr:cNvPr id="2" name="Shape 10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7515225" y="5715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57150</xdr:rowOff>
    </xdr:from>
    <xdr:to>
      <xdr:col>1</xdr:col>
      <xdr:colOff>2002155</xdr:colOff>
      <xdr:row>2</xdr:row>
      <xdr:rowOff>59283</xdr:rowOff>
    </xdr:to>
    <xdr:pic>
      <xdr:nvPicPr>
        <xdr:cNvPr id="2" name="Shape 109">
          <a:extLst>
            <a:ext uri="{FF2B5EF4-FFF2-40B4-BE49-F238E27FC236}">
              <a16:creationId xmlns:a16="http://schemas.microsoft.com/office/drawing/2014/main" id="{1A8A6DC9-5ACE-483D-9981-E544EE717C1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723900" y="53340"/>
          <a:ext cx="1855470" cy="377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zoomScale="91" zoomScaleNormal="91" workbookViewId="0">
      <selection activeCell="D13" sqref="D13"/>
    </sheetView>
  </sheetViews>
  <sheetFormatPr defaultRowHeight="14.4" x14ac:dyDescent="0.3"/>
  <cols>
    <col min="1" max="1" width="8.33203125" customWidth="1"/>
    <col min="2" max="2" width="37.33203125" customWidth="1"/>
    <col min="3" max="3" width="2.109375" style="1" customWidth="1"/>
    <col min="4" max="4" width="19.5546875" customWidth="1"/>
    <col min="5" max="5" width="1.88671875" customWidth="1"/>
    <col min="6" max="6" width="38.6640625" bestFit="1" customWidth="1"/>
    <col min="7" max="7" width="3.6640625" customWidth="1"/>
    <col min="8" max="8" width="22" bestFit="1" customWidth="1"/>
  </cols>
  <sheetData>
    <row r="1" spans="1:9" x14ac:dyDescent="0.3">
      <c r="G1" s="23"/>
    </row>
    <row r="5" spans="1:9" x14ac:dyDescent="0.3">
      <c r="A5" s="28" t="s">
        <v>8</v>
      </c>
      <c r="B5" s="28"/>
      <c r="C5" s="28"/>
      <c r="D5" s="28"/>
      <c r="E5" s="21"/>
      <c r="F5" s="21"/>
    </row>
    <row r="6" spans="1:9" x14ac:dyDescent="0.3">
      <c r="A6" s="15"/>
      <c r="B6" s="15"/>
      <c r="C6" s="15"/>
      <c r="D6" s="19" t="s">
        <v>14</v>
      </c>
      <c r="E6" s="2"/>
      <c r="F6" s="2"/>
      <c r="H6" s="19" t="s">
        <v>14</v>
      </c>
    </row>
    <row r="7" spans="1:9" x14ac:dyDescent="0.3">
      <c r="D7" s="7" t="s">
        <v>9</v>
      </c>
      <c r="E7" s="7"/>
      <c r="F7" s="7"/>
      <c r="H7" s="7" t="s">
        <v>13</v>
      </c>
    </row>
    <row r="8" spans="1:9" x14ac:dyDescent="0.3">
      <c r="B8" t="s">
        <v>7</v>
      </c>
      <c r="D8" s="7" t="s">
        <v>10</v>
      </c>
      <c r="E8" s="7"/>
      <c r="F8" t="s">
        <v>7</v>
      </c>
      <c r="H8" s="7" t="s">
        <v>15</v>
      </c>
    </row>
    <row r="9" spans="1:9" x14ac:dyDescent="0.3">
      <c r="B9" s="2" t="s">
        <v>0</v>
      </c>
      <c r="C9" s="3"/>
      <c r="D9" s="3" t="s">
        <v>1</v>
      </c>
      <c r="E9" s="3"/>
      <c r="F9" s="2" t="s">
        <v>0</v>
      </c>
      <c r="H9" s="3" t="s">
        <v>1</v>
      </c>
    </row>
    <row r="10" spans="1:9" x14ac:dyDescent="0.3">
      <c r="B10" t="s">
        <v>11</v>
      </c>
      <c r="D10" s="10">
        <f>55*56</f>
        <v>3080</v>
      </c>
      <c r="E10" s="16"/>
      <c r="F10" t="s">
        <v>11</v>
      </c>
      <c r="H10" s="10">
        <v>2805</v>
      </c>
    </row>
    <row r="11" spans="1:9" x14ac:dyDescent="0.3">
      <c r="B11" t="s">
        <v>26</v>
      </c>
      <c r="D11" s="4">
        <f>D10*6/106</f>
        <v>174.33962264150944</v>
      </c>
      <c r="E11" s="4"/>
      <c r="F11" t="s">
        <v>28</v>
      </c>
      <c r="H11" s="4">
        <f>H10*6/106</f>
        <v>158.77358490566039</v>
      </c>
    </row>
    <row r="12" spans="1:9" x14ac:dyDescent="0.3">
      <c r="B12" t="s">
        <v>2</v>
      </c>
      <c r="D12" s="4">
        <v>100</v>
      </c>
      <c r="E12" s="4"/>
      <c r="F12" t="s">
        <v>33</v>
      </c>
      <c r="H12" s="4">
        <v>100</v>
      </c>
      <c r="I12" t="s">
        <v>6</v>
      </c>
    </row>
    <row r="13" spans="1:9" x14ac:dyDescent="0.3">
      <c r="B13" t="s">
        <v>3</v>
      </c>
      <c r="D13" s="4">
        <v>100</v>
      </c>
      <c r="E13" s="4"/>
      <c r="F13" t="s">
        <v>3</v>
      </c>
      <c r="H13" s="4">
        <v>100</v>
      </c>
    </row>
    <row r="14" spans="1:9" x14ac:dyDescent="0.3">
      <c r="B14" t="s">
        <v>4</v>
      </c>
      <c r="D14" s="4">
        <v>52.8</v>
      </c>
      <c r="E14" s="4"/>
      <c r="F14" t="s">
        <v>4</v>
      </c>
      <c r="H14" s="4">
        <v>52.8</v>
      </c>
    </row>
    <row r="15" spans="1:9" x14ac:dyDescent="0.3">
      <c r="B15" t="s">
        <v>4</v>
      </c>
      <c r="D15" s="4">
        <v>52.8</v>
      </c>
      <c r="E15" s="4"/>
      <c r="F15" t="s">
        <v>4</v>
      </c>
      <c r="H15" s="4">
        <v>52.8</v>
      </c>
    </row>
    <row r="16" spans="1:9" x14ac:dyDescent="0.3">
      <c r="B16" t="s">
        <v>27</v>
      </c>
      <c r="D16" s="4">
        <v>176</v>
      </c>
      <c r="E16" s="4"/>
      <c r="F16" t="s">
        <v>27</v>
      </c>
      <c r="H16" s="4">
        <v>176</v>
      </c>
    </row>
    <row r="17" spans="1:9" x14ac:dyDescent="0.3">
      <c r="B17" t="s">
        <v>29</v>
      </c>
      <c r="D17" s="4">
        <f>13*56</f>
        <v>728</v>
      </c>
      <c r="E17" s="4"/>
      <c r="F17" t="s">
        <v>16</v>
      </c>
      <c r="H17" s="4">
        <f>13*51</f>
        <v>663</v>
      </c>
    </row>
    <row r="18" spans="1:9" x14ac:dyDescent="0.3">
      <c r="B18" s="5" t="s">
        <v>22</v>
      </c>
      <c r="C18" s="6"/>
      <c r="D18" s="4">
        <v>540</v>
      </c>
      <c r="E18" s="4"/>
      <c r="F18" s="5" t="s">
        <v>22</v>
      </c>
      <c r="H18" s="4">
        <v>300</v>
      </c>
    </row>
    <row r="19" spans="1:9" x14ac:dyDescent="0.3">
      <c r="B19" s="5" t="s">
        <v>30</v>
      </c>
      <c r="C19" s="6"/>
      <c r="D19" s="4">
        <v>0</v>
      </c>
      <c r="E19" s="4"/>
      <c r="F19" s="5" t="s">
        <v>17</v>
      </c>
      <c r="H19" s="4">
        <f>1.5*2*51</f>
        <v>153</v>
      </c>
    </row>
    <row r="20" spans="1:9" x14ac:dyDescent="0.3">
      <c r="B20" t="s">
        <v>31</v>
      </c>
      <c r="D20" s="4">
        <v>56</v>
      </c>
      <c r="E20" s="4"/>
      <c r="F20" t="s">
        <v>18</v>
      </c>
      <c r="H20" s="4">
        <f>1*51</f>
        <v>51</v>
      </c>
    </row>
    <row r="21" spans="1:9" x14ac:dyDescent="0.3">
      <c r="B21" t="s">
        <v>19</v>
      </c>
      <c r="D21" s="4">
        <v>0</v>
      </c>
      <c r="E21" s="4"/>
      <c r="F21" t="s">
        <v>19</v>
      </c>
      <c r="H21" s="4">
        <f>1*2</f>
        <v>2</v>
      </c>
    </row>
    <row r="22" spans="1:9" x14ac:dyDescent="0.3">
      <c r="B22" t="s">
        <v>20</v>
      </c>
      <c r="D22" s="4">
        <v>0</v>
      </c>
      <c r="E22" s="4"/>
      <c r="F22" t="s">
        <v>20</v>
      </c>
      <c r="H22" s="4">
        <f>1*10</f>
        <v>10</v>
      </c>
    </row>
    <row r="23" spans="1:9" x14ac:dyDescent="0.3">
      <c r="B23" t="s">
        <v>32</v>
      </c>
      <c r="D23" s="9">
        <f>10*56</f>
        <v>560</v>
      </c>
      <c r="E23" s="24"/>
      <c r="F23" t="s">
        <v>21</v>
      </c>
      <c r="H23" s="9">
        <f>10*51</f>
        <v>510</v>
      </c>
    </row>
    <row r="24" spans="1:9" x14ac:dyDescent="0.3">
      <c r="B24" s="8" t="s">
        <v>5</v>
      </c>
      <c r="C24" s="16"/>
      <c r="D24" s="4">
        <f>SUM(D11:D23)</f>
        <v>2539.9396226415092</v>
      </c>
      <c r="E24" s="4"/>
      <c r="F24" s="8" t="s">
        <v>5</v>
      </c>
      <c r="H24" s="4">
        <f>SUM(H11:H23)</f>
        <v>2329.3735849056602</v>
      </c>
    </row>
    <row r="25" spans="1:9" x14ac:dyDescent="0.3">
      <c r="B25" s="5"/>
      <c r="F25" s="5"/>
    </row>
    <row r="26" spans="1:9" ht="15" thickBot="1" x14ac:dyDescent="0.35">
      <c r="B26" s="11" t="s">
        <v>12</v>
      </c>
      <c r="D26" s="18">
        <f>D10-D24</f>
        <v>540.06037735849077</v>
      </c>
      <c r="E26" s="24"/>
      <c r="F26" s="11" t="s">
        <v>12</v>
      </c>
      <c r="G26" s="4"/>
      <c r="H26" s="18">
        <f>H10-H24</f>
        <v>475.62641509433979</v>
      </c>
    </row>
    <row r="27" spans="1:9" ht="15" thickTop="1" x14ac:dyDescent="0.3">
      <c r="A27" s="12"/>
    </row>
    <row r="28" spans="1:9" ht="15" customHeight="1" x14ac:dyDescent="0.3">
      <c r="A28" s="20"/>
      <c r="B28" s="20"/>
      <c r="C28" s="20"/>
      <c r="D28" s="20"/>
      <c r="E28" s="20"/>
      <c r="F28" s="20"/>
    </row>
    <row r="29" spans="1:9" x14ac:dyDescent="0.3">
      <c r="A29" s="12"/>
      <c r="B29" t="s">
        <v>23</v>
      </c>
      <c r="D29" s="1">
        <v>3080</v>
      </c>
      <c r="E29" s="1"/>
      <c r="F29" t="s">
        <v>23</v>
      </c>
      <c r="G29" s="1"/>
      <c r="H29" s="1">
        <v>2650</v>
      </c>
      <c r="I29" s="1"/>
    </row>
    <row r="30" spans="1:9" x14ac:dyDescent="0.3">
      <c r="A30" s="12"/>
      <c r="B30" s="22" t="s">
        <v>24</v>
      </c>
      <c r="C30" s="3"/>
      <c r="D30" s="10">
        <f>-D24</f>
        <v>-2539.9396226415092</v>
      </c>
      <c r="E30" s="16"/>
      <c r="F30" s="22" t="s">
        <v>24</v>
      </c>
      <c r="G30" s="1"/>
      <c r="H30" s="10">
        <f>-H24</f>
        <v>-2329.3735849056602</v>
      </c>
      <c r="I30" s="1"/>
    </row>
    <row r="31" spans="1:9" x14ac:dyDescent="0.3">
      <c r="A31" s="12"/>
      <c r="D31" s="1"/>
      <c r="E31" s="1"/>
      <c r="G31" s="1"/>
      <c r="H31" s="1"/>
      <c r="I31" s="1"/>
    </row>
    <row r="32" spans="1:9" s="8" customFormat="1" x14ac:dyDescent="0.3">
      <c r="A32" s="25"/>
      <c r="B32" s="8" t="s">
        <v>25</v>
      </c>
      <c r="C32" s="26"/>
      <c r="D32" s="26">
        <f>SUM(D29:D31)</f>
        <v>540.06037735849077</v>
      </c>
      <c r="E32" s="26"/>
      <c r="F32" s="8" t="s">
        <v>25</v>
      </c>
      <c r="G32" s="26"/>
      <c r="H32" s="26">
        <f>SUM(H29:H31)</f>
        <v>320.62641509433979</v>
      </c>
      <c r="I32" s="26"/>
    </row>
    <row r="33" spans="1:9" x14ac:dyDescent="0.3">
      <c r="A33" s="12"/>
      <c r="D33" s="1"/>
      <c r="E33" s="1"/>
      <c r="F33" s="1"/>
      <c r="G33" s="1"/>
      <c r="H33" s="1"/>
      <c r="I33" s="1"/>
    </row>
    <row r="34" spans="1:9" x14ac:dyDescent="0.3">
      <c r="A34" s="12"/>
      <c r="D34" s="1"/>
      <c r="E34" s="1"/>
      <c r="F34" s="26" t="s">
        <v>38</v>
      </c>
      <c r="G34" s="1"/>
      <c r="H34" s="1"/>
      <c r="I34" s="1"/>
    </row>
    <row r="35" spans="1:9" x14ac:dyDescent="0.3">
      <c r="A35" s="12"/>
      <c r="D35" s="1"/>
      <c r="E35" s="1"/>
      <c r="F35" s="1" t="s">
        <v>34</v>
      </c>
      <c r="G35" s="1"/>
      <c r="H35" s="1">
        <f>H10</f>
        <v>2805</v>
      </c>
      <c r="I35" s="1"/>
    </row>
    <row r="36" spans="1:9" x14ac:dyDescent="0.3">
      <c r="A36" s="12"/>
      <c r="D36" s="1"/>
      <c r="E36" s="1"/>
      <c r="F36" s="1" t="s">
        <v>35</v>
      </c>
      <c r="G36" s="1"/>
      <c r="H36" s="10">
        <f>-H19</f>
        <v>-153</v>
      </c>
      <c r="I36" s="1"/>
    </row>
    <row r="37" spans="1:9" x14ac:dyDescent="0.3">
      <c r="B37" s="5"/>
      <c r="C37" s="17"/>
      <c r="D37" s="1"/>
      <c r="E37" s="1"/>
      <c r="F37" s="1"/>
      <c r="G37" s="1"/>
      <c r="H37" s="1">
        <f>SUM(H35:H36)</f>
        <v>2652</v>
      </c>
      <c r="I37" s="1"/>
    </row>
    <row r="38" spans="1:9" x14ac:dyDescent="0.3">
      <c r="B38" s="8"/>
      <c r="F38" s="1" t="s">
        <v>36</v>
      </c>
      <c r="H38" s="1">
        <v>2650</v>
      </c>
    </row>
    <row r="39" spans="1:9" ht="15" thickBot="1" x14ac:dyDescent="0.35">
      <c r="B39" s="5"/>
      <c r="F39" s="1" t="s">
        <v>37</v>
      </c>
      <c r="H39" s="18">
        <f>H37-H38</f>
        <v>2</v>
      </c>
    </row>
    <row r="40" spans="1:9" ht="15" thickTop="1" x14ac:dyDescent="0.3">
      <c r="B40" s="11"/>
    </row>
    <row r="43" spans="1:9" x14ac:dyDescent="0.3">
      <c r="A43" s="28"/>
      <c r="B43" s="28"/>
      <c r="C43" s="28"/>
      <c r="D43" s="28"/>
      <c r="E43" s="21"/>
      <c r="F43" s="21"/>
    </row>
    <row r="45" spans="1:9" x14ac:dyDescent="0.3">
      <c r="B45" s="2"/>
      <c r="C45" s="3"/>
    </row>
    <row r="46" spans="1:9" x14ac:dyDescent="0.3">
      <c r="B46" s="13"/>
      <c r="C46" s="14"/>
    </row>
    <row r="51" spans="2:3" x14ac:dyDescent="0.3">
      <c r="B51" s="5"/>
      <c r="C51" s="6"/>
    </row>
    <row r="52" spans="2:3" x14ac:dyDescent="0.3">
      <c r="C52" s="16"/>
    </row>
    <row r="53" spans="2:3" x14ac:dyDescent="0.3">
      <c r="B53" s="8"/>
    </row>
    <row r="54" spans="2:3" x14ac:dyDescent="0.3">
      <c r="B54" s="5"/>
    </row>
    <row r="55" spans="2:3" x14ac:dyDescent="0.3">
      <c r="B55" s="11"/>
    </row>
    <row r="58" spans="2:3" x14ac:dyDescent="0.3">
      <c r="B58" s="8"/>
    </row>
    <row r="59" spans="2:3" x14ac:dyDescent="0.3">
      <c r="B59" s="7"/>
    </row>
  </sheetData>
  <mergeCells count="2">
    <mergeCell ref="A5:D5"/>
    <mergeCell ref="A43:D4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A168-A89A-44D3-81E9-EC57A516C26C}">
  <dimension ref="A1:I59"/>
  <sheetViews>
    <sheetView tabSelected="1" topLeftCell="A4" zoomScale="91" zoomScaleNormal="91" workbookViewId="0">
      <selection activeCell="D16" sqref="D16"/>
    </sheetView>
  </sheetViews>
  <sheetFormatPr defaultRowHeight="14.4" x14ac:dyDescent="0.3"/>
  <cols>
    <col min="1" max="1" width="8.33203125" customWidth="1"/>
    <col min="2" max="2" width="37.33203125" customWidth="1"/>
    <col min="3" max="3" width="2.109375" style="1" customWidth="1"/>
    <col min="4" max="4" width="19.5546875" customWidth="1"/>
    <col min="5" max="5" width="1.88671875" customWidth="1"/>
    <col min="6" max="6" width="38.6640625" bestFit="1" customWidth="1"/>
    <col min="7" max="7" width="3.6640625" customWidth="1"/>
    <col min="8" max="8" width="22" bestFit="1" customWidth="1"/>
  </cols>
  <sheetData>
    <row r="1" spans="1:9" x14ac:dyDescent="0.3">
      <c r="G1" s="23"/>
    </row>
    <row r="5" spans="1:9" x14ac:dyDescent="0.3">
      <c r="A5" s="28" t="s">
        <v>8</v>
      </c>
      <c r="B5" s="28"/>
      <c r="C5" s="28"/>
      <c r="D5" s="28"/>
      <c r="E5" s="27"/>
      <c r="F5" s="27"/>
    </row>
    <row r="6" spans="1:9" x14ac:dyDescent="0.3">
      <c r="A6" s="27"/>
      <c r="B6" s="27"/>
      <c r="C6" s="27"/>
      <c r="D6" s="19" t="s">
        <v>14</v>
      </c>
      <c r="E6" s="2"/>
      <c r="F6" s="2"/>
      <c r="H6" s="19" t="s">
        <v>14</v>
      </c>
    </row>
    <row r="7" spans="1:9" x14ac:dyDescent="0.3">
      <c r="D7" s="7" t="s">
        <v>39</v>
      </c>
      <c r="E7" s="7"/>
      <c r="F7" s="7"/>
      <c r="H7" s="7"/>
    </row>
    <row r="8" spans="1:9" x14ac:dyDescent="0.3">
      <c r="B8" t="s">
        <v>7</v>
      </c>
      <c r="D8" s="7" t="s">
        <v>40</v>
      </c>
      <c r="E8" s="7"/>
      <c r="F8" t="s">
        <v>7</v>
      </c>
      <c r="H8" s="7"/>
    </row>
    <row r="9" spans="1:9" x14ac:dyDescent="0.3">
      <c r="B9" s="2" t="s">
        <v>0</v>
      </c>
      <c r="C9" s="3"/>
      <c r="D9" s="3" t="s">
        <v>1</v>
      </c>
      <c r="E9" s="3"/>
      <c r="F9" s="2" t="s">
        <v>0</v>
      </c>
      <c r="H9" s="3" t="s">
        <v>1</v>
      </c>
    </row>
    <row r="10" spans="1:9" x14ac:dyDescent="0.3">
      <c r="B10" t="s">
        <v>11</v>
      </c>
      <c r="D10" s="10">
        <f>55*88</f>
        <v>4840</v>
      </c>
      <c r="E10" s="16"/>
      <c r="F10" t="s">
        <v>11</v>
      </c>
      <c r="H10" s="10"/>
    </row>
    <row r="11" spans="1:9" x14ac:dyDescent="0.3">
      <c r="B11" t="s">
        <v>42</v>
      </c>
      <c r="D11" s="4">
        <v>150</v>
      </c>
      <c r="E11" s="4"/>
      <c r="F11" t="s">
        <v>33</v>
      </c>
      <c r="H11" s="4"/>
      <c r="I11" t="s">
        <v>6</v>
      </c>
    </row>
    <row r="12" spans="1:9" x14ac:dyDescent="0.3">
      <c r="B12" t="s">
        <v>3</v>
      </c>
      <c r="D12" s="4">
        <v>150</v>
      </c>
      <c r="E12" s="4"/>
      <c r="F12" t="s">
        <v>3</v>
      </c>
      <c r="H12" s="4"/>
    </row>
    <row r="13" spans="1:9" x14ac:dyDescent="0.3">
      <c r="B13" t="s">
        <v>41</v>
      </c>
      <c r="D13" s="4">
        <v>150</v>
      </c>
      <c r="E13" s="4"/>
      <c r="H13" s="4"/>
    </row>
    <row r="14" spans="1:9" x14ac:dyDescent="0.3">
      <c r="B14" t="s">
        <v>4</v>
      </c>
      <c r="D14" s="4">
        <v>52.8</v>
      </c>
      <c r="E14" s="4"/>
      <c r="F14" t="s">
        <v>4</v>
      </c>
      <c r="H14" s="4"/>
    </row>
    <row r="15" spans="1:9" x14ac:dyDescent="0.3">
      <c r="B15" t="s">
        <v>4</v>
      </c>
      <c r="D15" s="4">
        <v>52.8</v>
      </c>
      <c r="E15" s="4"/>
      <c r="F15" t="s">
        <v>4</v>
      </c>
      <c r="H15" s="4"/>
    </row>
    <row r="16" spans="1:9" x14ac:dyDescent="0.3">
      <c r="B16" t="s">
        <v>27</v>
      </c>
      <c r="D16" s="4">
        <v>325</v>
      </c>
      <c r="E16" s="4"/>
      <c r="F16" t="s">
        <v>27</v>
      </c>
      <c r="H16" s="4"/>
    </row>
    <row r="17" spans="1:9" x14ac:dyDescent="0.3">
      <c r="B17" t="s">
        <v>43</v>
      </c>
      <c r="D17" s="4">
        <v>1144</v>
      </c>
      <c r="E17" s="4"/>
      <c r="F17" t="s">
        <v>16</v>
      </c>
      <c r="H17" s="4"/>
    </row>
    <row r="18" spans="1:9" x14ac:dyDescent="0.3">
      <c r="B18" s="5" t="s">
        <v>22</v>
      </c>
      <c r="C18" s="6"/>
      <c r="D18" s="4">
        <v>540</v>
      </c>
      <c r="E18" s="4"/>
      <c r="F18" s="5" t="s">
        <v>22</v>
      </c>
      <c r="H18" s="4"/>
    </row>
    <row r="19" spans="1:9" x14ac:dyDescent="0.3">
      <c r="B19" s="5" t="s">
        <v>30</v>
      </c>
      <c r="C19" s="6"/>
      <c r="D19" s="4">
        <v>0</v>
      </c>
      <c r="E19" s="4"/>
      <c r="F19" s="5" t="s">
        <v>17</v>
      </c>
      <c r="H19" s="4"/>
    </row>
    <row r="20" spans="1:9" x14ac:dyDescent="0.3">
      <c r="B20" t="s">
        <v>44</v>
      </c>
      <c r="D20" s="4">
        <v>88</v>
      </c>
      <c r="E20" s="4"/>
      <c r="F20" t="s">
        <v>18</v>
      </c>
      <c r="H20" s="4"/>
    </row>
    <row r="21" spans="1:9" x14ac:dyDescent="0.3">
      <c r="B21" t="s">
        <v>19</v>
      </c>
      <c r="D21" s="4">
        <v>0</v>
      </c>
      <c r="E21" s="4"/>
      <c r="F21" t="s">
        <v>19</v>
      </c>
      <c r="H21" s="4"/>
    </row>
    <row r="22" spans="1:9" x14ac:dyDescent="0.3">
      <c r="B22" t="s">
        <v>20</v>
      </c>
      <c r="D22" s="4">
        <v>0</v>
      </c>
      <c r="E22" s="4"/>
      <c r="F22" t="s">
        <v>20</v>
      </c>
      <c r="H22" s="4"/>
    </row>
    <row r="23" spans="1:9" x14ac:dyDescent="0.3">
      <c r="B23" t="s">
        <v>45</v>
      </c>
      <c r="D23" s="9">
        <v>880</v>
      </c>
      <c r="E23" s="24"/>
      <c r="F23" t="s">
        <v>21</v>
      </c>
      <c r="H23" s="9"/>
    </row>
    <row r="24" spans="1:9" x14ac:dyDescent="0.3">
      <c r="B24" s="8" t="s">
        <v>5</v>
      </c>
      <c r="C24" s="16"/>
      <c r="D24" s="4">
        <f>SUM(D11:D23)</f>
        <v>3532.6</v>
      </c>
      <c r="E24" s="4"/>
      <c r="F24" s="8" t="s">
        <v>5</v>
      </c>
      <c r="H24" s="4">
        <f>SUM(H11:H23)</f>
        <v>0</v>
      </c>
    </row>
    <row r="25" spans="1:9" x14ac:dyDescent="0.3">
      <c r="B25" s="5"/>
      <c r="F25" s="5"/>
    </row>
    <row r="26" spans="1:9" ht="15" thickBot="1" x14ac:dyDescent="0.35">
      <c r="B26" s="11" t="s">
        <v>12</v>
      </c>
      <c r="D26" s="18">
        <f>D10-D24</f>
        <v>1307.4000000000001</v>
      </c>
      <c r="E26" s="24"/>
      <c r="F26" s="11" t="s">
        <v>12</v>
      </c>
      <c r="G26" s="4"/>
      <c r="H26" s="18">
        <f>H10-H24</f>
        <v>0</v>
      </c>
    </row>
    <row r="27" spans="1:9" ht="15" thickTop="1" x14ac:dyDescent="0.3">
      <c r="A27" s="12"/>
    </row>
    <row r="28" spans="1:9" ht="15" customHeight="1" x14ac:dyDescent="0.3">
      <c r="A28" s="20"/>
      <c r="B28" s="20"/>
      <c r="C28" s="20"/>
      <c r="D28" s="20"/>
      <c r="E28" s="20"/>
      <c r="F28" s="20"/>
    </row>
    <row r="29" spans="1:9" x14ac:dyDescent="0.3">
      <c r="A29" s="12"/>
      <c r="B29" t="s">
        <v>23</v>
      </c>
      <c r="D29" s="1"/>
      <c r="E29" s="1"/>
      <c r="F29" t="s">
        <v>23</v>
      </c>
      <c r="G29" s="1"/>
      <c r="H29" s="1"/>
      <c r="I29" s="1"/>
    </row>
    <row r="30" spans="1:9" x14ac:dyDescent="0.3">
      <c r="A30" s="12"/>
      <c r="B30" s="22" t="s">
        <v>24</v>
      </c>
      <c r="C30" s="3"/>
      <c r="D30" s="10">
        <f>-D24</f>
        <v>-3532.6</v>
      </c>
      <c r="E30" s="16"/>
      <c r="F30" s="22" t="s">
        <v>24</v>
      </c>
      <c r="G30" s="1"/>
      <c r="H30" s="10">
        <f>-H24</f>
        <v>0</v>
      </c>
      <c r="I30" s="1"/>
    </row>
    <row r="31" spans="1:9" x14ac:dyDescent="0.3">
      <c r="A31" s="12"/>
      <c r="D31" s="1"/>
      <c r="E31" s="1"/>
      <c r="G31" s="1"/>
      <c r="H31" s="1"/>
      <c r="I31" s="1"/>
    </row>
    <row r="32" spans="1:9" s="8" customFormat="1" x14ac:dyDescent="0.3">
      <c r="A32" s="25"/>
      <c r="B32" s="8" t="s">
        <v>25</v>
      </c>
      <c r="C32" s="26"/>
      <c r="D32" s="26">
        <f>SUM(D29:D31)</f>
        <v>-3532.6</v>
      </c>
      <c r="E32" s="26"/>
      <c r="F32" s="8" t="s">
        <v>25</v>
      </c>
      <c r="G32" s="26"/>
      <c r="H32" s="26">
        <f>SUM(H29:H31)</f>
        <v>0</v>
      </c>
      <c r="I32" s="26"/>
    </row>
    <row r="33" spans="1:9" x14ac:dyDescent="0.3">
      <c r="A33" s="12"/>
      <c r="D33" s="1"/>
      <c r="E33" s="1"/>
      <c r="F33" s="1"/>
      <c r="G33" s="1"/>
      <c r="H33" s="1"/>
      <c r="I33" s="1"/>
    </row>
    <row r="34" spans="1:9" x14ac:dyDescent="0.3">
      <c r="A34" s="12"/>
      <c r="D34" s="1"/>
      <c r="E34" s="1"/>
      <c r="F34" s="26" t="s">
        <v>38</v>
      </c>
      <c r="G34" s="1"/>
      <c r="H34" s="1"/>
      <c r="I34" s="1"/>
    </row>
    <row r="35" spans="1:9" x14ac:dyDescent="0.3">
      <c r="A35" s="12"/>
      <c r="D35" s="1"/>
      <c r="E35" s="1"/>
      <c r="F35" s="1" t="s">
        <v>34</v>
      </c>
      <c r="G35" s="1"/>
      <c r="H35" s="1">
        <f>H10</f>
        <v>0</v>
      </c>
      <c r="I35" s="1"/>
    </row>
    <row r="36" spans="1:9" x14ac:dyDescent="0.3">
      <c r="A36" s="12"/>
      <c r="D36" s="1"/>
      <c r="E36" s="1"/>
      <c r="F36" s="1" t="s">
        <v>35</v>
      </c>
      <c r="G36" s="1"/>
      <c r="H36" s="10">
        <f>-H19</f>
        <v>0</v>
      </c>
      <c r="I36" s="1"/>
    </row>
    <row r="37" spans="1:9" x14ac:dyDescent="0.3">
      <c r="B37" s="5"/>
      <c r="C37" s="17"/>
      <c r="D37" s="1"/>
      <c r="E37" s="1"/>
      <c r="F37" s="1"/>
      <c r="G37" s="1"/>
      <c r="H37" s="1">
        <f>SUM(H35:H36)</f>
        <v>0</v>
      </c>
      <c r="I37" s="1"/>
    </row>
    <row r="38" spans="1:9" x14ac:dyDescent="0.3">
      <c r="B38" s="8"/>
      <c r="F38" s="1" t="s">
        <v>36</v>
      </c>
      <c r="H38" s="1"/>
    </row>
    <row r="39" spans="1:9" ht="15" thickBot="1" x14ac:dyDescent="0.35">
      <c r="B39" s="5"/>
      <c r="F39" s="1" t="s">
        <v>37</v>
      </c>
      <c r="H39" s="18">
        <f>H37-H38</f>
        <v>0</v>
      </c>
    </row>
    <row r="40" spans="1:9" ht="15" thickTop="1" x14ac:dyDescent="0.3">
      <c r="B40" s="11"/>
    </row>
    <row r="43" spans="1:9" x14ac:dyDescent="0.3">
      <c r="A43" s="28"/>
      <c r="B43" s="28"/>
      <c r="C43" s="28"/>
      <c r="D43" s="28"/>
      <c r="E43" s="27"/>
      <c r="F43" s="27"/>
    </row>
    <row r="45" spans="1:9" x14ac:dyDescent="0.3">
      <c r="B45" s="2"/>
      <c r="C45" s="3"/>
    </row>
    <row r="46" spans="1:9" x14ac:dyDescent="0.3">
      <c r="B46" s="13"/>
      <c r="C46" s="14"/>
    </row>
    <row r="51" spans="2:3" x14ac:dyDescent="0.3">
      <c r="B51" s="5"/>
      <c r="C51" s="6"/>
    </row>
    <row r="52" spans="2:3" x14ac:dyDescent="0.3">
      <c r="C52" s="16"/>
    </row>
    <row r="53" spans="2:3" x14ac:dyDescent="0.3">
      <c r="B53" s="8"/>
    </row>
    <row r="54" spans="2:3" x14ac:dyDescent="0.3">
      <c r="B54" s="5"/>
    </row>
    <row r="55" spans="2:3" x14ac:dyDescent="0.3">
      <c r="B55" s="11"/>
    </row>
    <row r="58" spans="2:3" x14ac:dyDescent="0.3">
      <c r="B58" s="8"/>
    </row>
    <row r="59" spans="2:3" x14ac:dyDescent="0.3">
      <c r="B59" s="7"/>
    </row>
  </sheetData>
  <mergeCells count="2">
    <mergeCell ref="A5:D5"/>
    <mergeCell ref="A43:D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Kos Sebenar</vt:lpstr>
      <vt:lpstr>2019</vt:lpstr>
      <vt:lpstr>'2019'!Print_Area</vt:lpstr>
      <vt:lpstr>'Kos Sebenar'!Print_Area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</cp:lastModifiedBy>
  <cp:lastPrinted>2017-11-08T01:40:56Z</cp:lastPrinted>
  <dcterms:created xsi:type="dcterms:W3CDTF">2017-07-31T04:06:41Z</dcterms:created>
  <dcterms:modified xsi:type="dcterms:W3CDTF">2019-09-30T08:16:33Z</dcterms:modified>
</cp:coreProperties>
</file>