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IZAT PC\User\Desktop\TAF-UNIKL\"/>
    </mc:Choice>
  </mc:AlternateContent>
  <bookViews>
    <workbookView xWindow="0" yWindow="0" windowWidth="23040" windowHeight="9192" activeTab="1"/>
  </bookViews>
  <sheets>
    <sheet name="Kos Sebenar" sheetId="1" r:id="rId1"/>
    <sheet name="Kos Sebenar (2)" sheetId="2" r:id="rId2"/>
  </sheets>
  <definedNames>
    <definedName name="_xlnm.Print_Area" localSheetId="0">'Kos Sebenar'!$A$1:$G$31</definedName>
    <definedName name="_xlnm.Print_Area" localSheetId="1">'Kos Sebenar (2)'!$A$1:$G$25</definedName>
  </definedNames>
  <calcPr calcId="162913"/>
</workbook>
</file>

<file path=xl/calcChain.xml><?xml version="1.0" encoding="utf-8"?>
<calcChain xmlns="http://schemas.openxmlformats.org/spreadsheetml/2006/main">
  <c r="D36" i="2" l="1"/>
  <c r="D35" i="2"/>
  <c r="D52" i="2" l="1"/>
  <c r="D45" i="2" l="1"/>
  <c r="D47" i="2" s="1"/>
  <c r="H18" i="2"/>
  <c r="H26" i="2" s="1"/>
  <c r="H15" i="2"/>
  <c r="H10" i="2"/>
  <c r="H11" i="2" s="1"/>
  <c r="D15" i="2"/>
  <c r="D18" i="2"/>
  <c r="D26" i="2" s="1"/>
  <c r="D10" i="2"/>
  <c r="D11" i="2" l="1"/>
  <c r="D19" i="2" s="1"/>
  <c r="D21" i="2" s="1"/>
  <c r="C21" i="2" s="1"/>
  <c r="H19" i="2"/>
  <c r="H21" i="2" l="1"/>
  <c r="H35" i="1" l="1"/>
  <c r="H11" i="1" l="1"/>
  <c r="H19" i="1"/>
  <c r="H21" i="1"/>
  <c r="H20" i="1"/>
  <c r="H22" i="1"/>
  <c r="H23" i="1"/>
  <c r="H17" i="1"/>
  <c r="H37" i="1" l="1"/>
  <c r="H39" i="1" s="1"/>
  <c r="H36" i="1"/>
  <c r="H24" i="1"/>
  <c r="H30" i="1" s="1"/>
  <c r="H32" i="1" s="1"/>
  <c r="D23" i="1"/>
  <c r="D17" i="1"/>
  <c r="D10" i="1"/>
  <c r="D11" i="1" l="1"/>
  <c r="D24" i="1" s="1"/>
  <c r="D30" i="1" s="1"/>
  <c r="D32" i="1" s="1"/>
  <c r="H26" i="1"/>
  <c r="D26" i="1" l="1"/>
</calcChain>
</file>

<file path=xl/sharedStrings.xml><?xml version="1.0" encoding="utf-8"?>
<sst xmlns="http://schemas.openxmlformats.org/spreadsheetml/2006/main" count="115" uniqueCount="57">
  <si>
    <t>Description</t>
  </si>
  <si>
    <t>Amount (RM)</t>
  </si>
  <si>
    <t>Allowance-Aizat</t>
  </si>
  <si>
    <t>Allowance-Farid</t>
  </si>
  <si>
    <t>Tol(Gombak-Kuala Terengganu)</t>
  </si>
  <si>
    <t>Total Expenses</t>
  </si>
  <si>
    <t xml:space="preserve"> </t>
  </si>
  <si>
    <t>Total pax</t>
  </si>
  <si>
    <t xml:space="preserve"> COST FOR UMT SPS TRAINING</t>
  </si>
  <si>
    <t>3 &amp; 4 November 2017</t>
  </si>
  <si>
    <t>56 pax</t>
  </si>
  <si>
    <t>UMT Fee RM55 Per pax</t>
  </si>
  <si>
    <t>Gross Profit - TAF</t>
  </si>
  <si>
    <t>10 &amp; 11 November 2017</t>
  </si>
  <si>
    <t>Kos Sebenar</t>
  </si>
  <si>
    <t>51 pax</t>
  </si>
  <si>
    <t>SPS Manual  RM13 x 51 per book</t>
  </si>
  <si>
    <t>Sarapan pagi (RM1.50 x 2 days x 51 pax)</t>
  </si>
  <si>
    <t>Certificate RM1.00 x 51 Per pax</t>
  </si>
  <si>
    <t>Certificate RM1.00 x 2 Pensyarah</t>
  </si>
  <si>
    <t>Certificate AJK RM1.00 x 10 Per pax</t>
  </si>
  <si>
    <t>Commission SPS RM10 x 51 per pax</t>
  </si>
  <si>
    <t>Millage /Petrol</t>
  </si>
  <si>
    <t>Total Bank in to account bank SALIHIN</t>
  </si>
  <si>
    <t>(Minus Total Cost)</t>
  </si>
  <si>
    <t>Total Transfer to UMT TAF (SALIHIN-UMT)</t>
  </si>
  <si>
    <t>GST 6% x RM3,080 /106</t>
  </si>
  <si>
    <t>Hotel(2nights)XRM88</t>
  </si>
  <si>
    <t>GST 6% x RM2,805 /106</t>
  </si>
  <si>
    <t>SPS Manual  RM13 x 56 per book</t>
  </si>
  <si>
    <t xml:space="preserve">Sarapan pagi </t>
  </si>
  <si>
    <t>Certificate RM1.00 x 56 Per pax</t>
  </si>
  <si>
    <t>Commission SPS RM10 x 56 per pax</t>
  </si>
  <si>
    <t>Allowance-Hijrah</t>
  </si>
  <si>
    <t>Total collection</t>
  </si>
  <si>
    <t>(Minus sarapan pagi)</t>
  </si>
  <si>
    <t>Bank in to account bank SALIHIN</t>
  </si>
  <si>
    <t>Cash at petty cash Branch KT</t>
  </si>
  <si>
    <t>***Note</t>
  </si>
  <si>
    <t>24 &amp; 25 February 2018</t>
  </si>
  <si>
    <t>3 &amp; 4 March 2018</t>
  </si>
  <si>
    <t>UNIKL Fee RM100 Per pax</t>
  </si>
  <si>
    <t>GST 6% x RM3500 /106</t>
  </si>
  <si>
    <t>Toll</t>
  </si>
  <si>
    <t>SPS Manual  RM13 x 35 per book</t>
  </si>
  <si>
    <t>Allowance-Era</t>
  </si>
  <si>
    <t>Commission TAF UNIKL RM20 x 35 per pax</t>
  </si>
  <si>
    <t>Gross Profit - IT</t>
  </si>
  <si>
    <t>24 &amp; 25 March 2018</t>
  </si>
  <si>
    <t>Total Transfer to TAF UNIKL</t>
  </si>
  <si>
    <t xml:space="preserve"> COST FOR UNIKL SPS TRAINING</t>
  </si>
  <si>
    <t>GST 6% x RM8700 /106</t>
  </si>
  <si>
    <t>Trainer</t>
  </si>
  <si>
    <t>SPS Manual  RM6 x 87 per book</t>
  </si>
  <si>
    <t>Certificate RM1.00 x 87 Per pax</t>
  </si>
  <si>
    <t>Commission TAF UNIKL RM20 x 87 per pax</t>
  </si>
  <si>
    <t>GST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</si>
</sst>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165" fontId="0" fillId="0" borderId="0" xfId="1" applyFont="1"/>
    <xf numFmtId="0" fontId="2" fillId="0" borderId="0" xfId="0" applyFont="1" applyBorder="1" applyAlignment="1">
      <alignment horizontal="center"/>
    </xf>
    <xf numFmtId="165" fontId="2" fillId="0" borderId="0" xfId="1" applyFont="1" applyBorder="1" applyAlignment="1">
      <alignment horizontal="center"/>
    </xf>
    <xf numFmtId="165" fontId="0" fillId="0" borderId="0" xfId="0" applyNumberFormat="1"/>
    <xf numFmtId="3" fontId="0" fillId="0" borderId="0" xfId="0" applyNumberFormat="1" applyBorder="1"/>
    <xf numFmtId="166" fontId="0" fillId="0" borderId="0" xfId="2" applyNumberFormat="1" applyFont="1"/>
    <xf numFmtId="0" fontId="0" fillId="0" borderId="0" xfId="0" applyAlignment="1">
      <alignment horizontal="center"/>
    </xf>
    <xf numFmtId="0" fontId="2" fillId="0" borderId="0" xfId="0" applyFont="1"/>
    <xf numFmtId="165" fontId="0" fillId="0" borderId="1" xfId="0" applyNumberFormat="1" applyBorder="1"/>
    <xf numFmtId="165" fontId="0" fillId="0" borderId="1" xfId="1" applyFont="1" applyBorder="1"/>
    <xf numFmtId="3" fontId="2" fillId="0" borderId="0" xfId="0" applyNumberFormat="1" applyFont="1" applyBorder="1"/>
    <xf numFmtId="0" fontId="0" fillId="0" borderId="0" xfId="0" applyBorder="1"/>
    <xf numFmtId="0" fontId="0" fillId="0" borderId="0" xfId="0" applyFont="1" applyBorder="1" applyAlignment="1">
      <alignment horizontal="left"/>
    </xf>
    <xf numFmtId="165" fontId="1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1" applyFont="1" applyBorder="1"/>
    <xf numFmtId="166" fontId="0" fillId="0" borderId="0" xfId="2" applyNumberFormat="1" applyFont="1" applyBorder="1"/>
    <xf numFmtId="165" fontId="0" fillId="0" borderId="2" xfId="0" applyNumberForma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/>
    <xf numFmtId="165" fontId="0" fillId="0" borderId="0" xfId="0" applyNumberFormat="1" applyBorder="1"/>
    <xf numFmtId="0" fontId="2" fillId="0" borderId="0" xfId="0" applyFont="1" applyBorder="1"/>
    <xf numFmtId="165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57150</xdr:rowOff>
    </xdr:from>
    <xdr:to>
      <xdr:col>1</xdr:col>
      <xdr:colOff>2009775</xdr:colOff>
      <xdr:row>2</xdr:row>
      <xdr:rowOff>70713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7515225" y="57150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57150</xdr:rowOff>
    </xdr:from>
    <xdr:to>
      <xdr:col>1</xdr:col>
      <xdr:colOff>2009775</xdr:colOff>
      <xdr:row>2</xdr:row>
      <xdr:rowOff>70713</xdr:rowOff>
    </xdr:to>
    <xdr:pic>
      <xdr:nvPicPr>
        <xdr:cNvPr id="2" name="Shape 109"/>
        <xdr:cNvPicPr preferRelativeResize="0"/>
      </xdr:nvPicPr>
      <xdr:blipFill rotWithShape="1">
        <a:blip xmlns:r="http://schemas.openxmlformats.org/officeDocument/2006/relationships" r:embed="rId1">
          <a:alphaModFix/>
        </a:blip>
        <a:srcRect/>
        <a:stretch/>
      </xdr:blipFill>
      <xdr:spPr>
        <a:xfrm>
          <a:off x="704850" y="57150"/>
          <a:ext cx="1857375" cy="3945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zoomScale="91" zoomScaleNormal="91" workbookViewId="0">
      <selection activeCell="F23" sqref="F23"/>
    </sheetView>
  </sheetViews>
  <sheetFormatPr defaultRowHeight="14.4" x14ac:dyDescent="0.3"/>
  <cols>
    <col min="1" max="1" width="8.33203125" customWidth="1"/>
    <col min="2" max="2" width="37.33203125" customWidth="1"/>
    <col min="3" max="3" width="2.109375" style="1" customWidth="1"/>
    <col min="4" max="4" width="19.5546875" customWidth="1"/>
    <col min="5" max="5" width="1.88671875" customWidth="1"/>
    <col min="6" max="6" width="38.6640625" bestFit="1" customWidth="1"/>
    <col min="7" max="7" width="3.6640625" customWidth="1"/>
    <col min="8" max="8" width="22" bestFit="1" customWidth="1"/>
  </cols>
  <sheetData>
    <row r="1" spans="1:9" x14ac:dyDescent="0.3">
      <c r="G1" s="23"/>
    </row>
    <row r="5" spans="1:9" x14ac:dyDescent="0.3">
      <c r="A5" s="28" t="s">
        <v>8</v>
      </c>
      <c r="B5" s="28"/>
      <c r="C5" s="28"/>
      <c r="D5" s="28"/>
      <c r="E5" s="21"/>
      <c r="F5" s="21"/>
    </row>
    <row r="6" spans="1:9" x14ac:dyDescent="0.3">
      <c r="A6" s="15"/>
      <c r="B6" s="15"/>
      <c r="C6" s="15"/>
      <c r="D6" s="19" t="s">
        <v>14</v>
      </c>
      <c r="E6" s="2"/>
      <c r="F6" s="2"/>
      <c r="H6" s="19" t="s">
        <v>14</v>
      </c>
    </row>
    <row r="7" spans="1:9" x14ac:dyDescent="0.3">
      <c r="D7" s="7" t="s">
        <v>9</v>
      </c>
      <c r="E7" s="7"/>
      <c r="F7" s="7"/>
      <c r="H7" s="7" t="s">
        <v>13</v>
      </c>
    </row>
    <row r="8" spans="1:9" x14ac:dyDescent="0.3">
      <c r="B8" t="s">
        <v>7</v>
      </c>
      <c r="D8" s="7" t="s">
        <v>10</v>
      </c>
      <c r="E8" s="7"/>
      <c r="F8" t="s">
        <v>7</v>
      </c>
      <c r="H8" s="7" t="s">
        <v>15</v>
      </c>
    </row>
    <row r="9" spans="1:9" x14ac:dyDescent="0.3">
      <c r="B9" s="2" t="s">
        <v>0</v>
      </c>
      <c r="C9" s="3"/>
      <c r="D9" s="3" t="s">
        <v>1</v>
      </c>
      <c r="E9" s="3"/>
      <c r="F9" s="2" t="s">
        <v>0</v>
      </c>
      <c r="H9" s="3" t="s">
        <v>1</v>
      </c>
    </row>
    <row r="10" spans="1:9" x14ac:dyDescent="0.3">
      <c r="B10" t="s">
        <v>11</v>
      </c>
      <c r="D10" s="10">
        <f>55*56</f>
        <v>3080</v>
      </c>
      <c r="E10" s="16"/>
      <c r="F10" t="s">
        <v>11</v>
      </c>
      <c r="H10" s="10">
        <v>2805</v>
      </c>
    </row>
    <row r="11" spans="1:9" x14ac:dyDescent="0.3">
      <c r="B11" t="s">
        <v>26</v>
      </c>
      <c r="D11" s="4">
        <f>D10*6/106</f>
        <v>174.33962264150944</v>
      </c>
      <c r="E11" s="4"/>
      <c r="F11" t="s">
        <v>28</v>
      </c>
      <c r="H11" s="4">
        <f>H10*6/106</f>
        <v>158.77358490566039</v>
      </c>
    </row>
    <row r="12" spans="1:9" x14ac:dyDescent="0.3">
      <c r="B12" t="s">
        <v>2</v>
      </c>
      <c r="D12" s="4">
        <v>100</v>
      </c>
      <c r="E12" s="4"/>
      <c r="F12" t="s">
        <v>33</v>
      </c>
      <c r="H12" s="4">
        <v>100</v>
      </c>
      <c r="I12" t="s">
        <v>6</v>
      </c>
    </row>
    <row r="13" spans="1:9" x14ac:dyDescent="0.3">
      <c r="B13" t="s">
        <v>3</v>
      </c>
      <c r="D13" s="4">
        <v>100</v>
      </c>
      <c r="E13" s="4"/>
      <c r="F13" t="s">
        <v>3</v>
      </c>
      <c r="H13" s="4">
        <v>100</v>
      </c>
    </row>
    <row r="14" spans="1:9" x14ac:dyDescent="0.3">
      <c r="B14" t="s">
        <v>4</v>
      </c>
      <c r="D14" s="4">
        <v>52.8</v>
      </c>
      <c r="E14" s="4"/>
      <c r="F14" t="s">
        <v>4</v>
      </c>
      <c r="H14" s="4">
        <v>52.8</v>
      </c>
    </row>
    <row r="15" spans="1:9" x14ac:dyDescent="0.3">
      <c r="B15" t="s">
        <v>4</v>
      </c>
      <c r="D15" s="4">
        <v>52.8</v>
      </c>
      <c r="E15" s="4"/>
      <c r="F15" t="s">
        <v>4</v>
      </c>
      <c r="H15" s="4">
        <v>52.8</v>
      </c>
    </row>
    <row r="16" spans="1:9" x14ac:dyDescent="0.3">
      <c r="B16" t="s">
        <v>27</v>
      </c>
      <c r="D16" s="4">
        <v>176</v>
      </c>
      <c r="E16" s="4"/>
      <c r="F16" t="s">
        <v>27</v>
      </c>
      <c r="H16" s="4">
        <v>176</v>
      </c>
    </row>
    <row r="17" spans="1:9" x14ac:dyDescent="0.3">
      <c r="B17" t="s">
        <v>29</v>
      </c>
      <c r="D17" s="4">
        <f>13*56</f>
        <v>728</v>
      </c>
      <c r="E17" s="4"/>
      <c r="F17" t="s">
        <v>16</v>
      </c>
      <c r="H17" s="4">
        <f>13*51</f>
        <v>663</v>
      </c>
    </row>
    <row r="18" spans="1:9" x14ac:dyDescent="0.3">
      <c r="B18" s="5" t="s">
        <v>22</v>
      </c>
      <c r="C18" s="6"/>
      <c r="D18" s="4">
        <v>540</v>
      </c>
      <c r="E18" s="4"/>
      <c r="F18" s="5" t="s">
        <v>22</v>
      </c>
      <c r="H18" s="4">
        <v>300</v>
      </c>
    </row>
    <row r="19" spans="1:9" x14ac:dyDescent="0.3">
      <c r="B19" s="5" t="s">
        <v>30</v>
      </c>
      <c r="C19" s="6"/>
      <c r="D19" s="4">
        <v>0</v>
      </c>
      <c r="E19" s="4"/>
      <c r="F19" s="5" t="s">
        <v>17</v>
      </c>
      <c r="H19" s="4">
        <f>1.5*2*51</f>
        <v>153</v>
      </c>
    </row>
    <row r="20" spans="1:9" x14ac:dyDescent="0.3">
      <c r="B20" t="s">
        <v>31</v>
      </c>
      <c r="D20" s="4">
        <v>56</v>
      </c>
      <c r="E20" s="4"/>
      <c r="F20" t="s">
        <v>18</v>
      </c>
      <c r="H20" s="4">
        <f>1*51</f>
        <v>51</v>
      </c>
    </row>
    <row r="21" spans="1:9" x14ac:dyDescent="0.3">
      <c r="B21" t="s">
        <v>19</v>
      </c>
      <c r="D21" s="4">
        <v>0</v>
      </c>
      <c r="E21" s="4"/>
      <c r="F21" t="s">
        <v>19</v>
      </c>
      <c r="H21" s="4">
        <f>1*2</f>
        <v>2</v>
      </c>
    </row>
    <row r="22" spans="1:9" x14ac:dyDescent="0.3">
      <c r="B22" t="s">
        <v>20</v>
      </c>
      <c r="D22" s="4">
        <v>0</v>
      </c>
      <c r="E22" s="4"/>
      <c r="F22" t="s">
        <v>20</v>
      </c>
      <c r="H22" s="4">
        <f>1*10</f>
        <v>10</v>
      </c>
    </row>
    <row r="23" spans="1:9" x14ac:dyDescent="0.3">
      <c r="B23" t="s">
        <v>32</v>
      </c>
      <c r="D23" s="9">
        <f>10*56</f>
        <v>560</v>
      </c>
      <c r="E23" s="24"/>
      <c r="F23" t="s">
        <v>21</v>
      </c>
      <c r="H23" s="9">
        <f>10*51</f>
        <v>510</v>
      </c>
    </row>
    <row r="24" spans="1:9" x14ac:dyDescent="0.3">
      <c r="B24" s="8" t="s">
        <v>5</v>
      </c>
      <c r="C24" s="16"/>
      <c r="D24" s="4">
        <f>SUM(D11:D23)</f>
        <v>2539.9396226415092</v>
      </c>
      <c r="E24" s="4"/>
      <c r="F24" s="8" t="s">
        <v>5</v>
      </c>
      <c r="H24" s="4">
        <f>SUM(H11:H23)</f>
        <v>2329.3735849056602</v>
      </c>
    </row>
    <row r="25" spans="1:9" x14ac:dyDescent="0.3">
      <c r="B25" s="5"/>
      <c r="F25" s="5"/>
    </row>
    <row r="26" spans="1:9" ht="15" thickBot="1" x14ac:dyDescent="0.35">
      <c r="B26" s="11" t="s">
        <v>12</v>
      </c>
      <c r="D26" s="18">
        <f>D10-D24</f>
        <v>540.06037735849077</v>
      </c>
      <c r="E26" s="24"/>
      <c r="F26" s="11" t="s">
        <v>12</v>
      </c>
      <c r="G26" s="4"/>
      <c r="H26" s="18">
        <f>H10-H24</f>
        <v>475.62641509433979</v>
      </c>
    </row>
    <row r="27" spans="1:9" ht="15" thickTop="1" x14ac:dyDescent="0.3">
      <c r="A27" s="12"/>
    </row>
    <row r="28" spans="1:9" ht="15" customHeight="1" x14ac:dyDescent="0.3">
      <c r="A28" s="20"/>
      <c r="B28" s="20"/>
      <c r="C28" s="20"/>
      <c r="D28" s="20"/>
      <c r="E28" s="20"/>
      <c r="F28" s="20"/>
    </row>
    <row r="29" spans="1:9" x14ac:dyDescent="0.3">
      <c r="A29" s="12"/>
      <c r="B29" t="s">
        <v>23</v>
      </c>
      <c r="D29" s="1">
        <v>3080</v>
      </c>
      <c r="E29" s="1"/>
      <c r="F29" t="s">
        <v>23</v>
      </c>
      <c r="G29" s="1"/>
      <c r="H29" s="1">
        <v>2650</v>
      </c>
      <c r="I29" s="1"/>
    </row>
    <row r="30" spans="1:9" x14ac:dyDescent="0.3">
      <c r="A30" s="12"/>
      <c r="B30" s="22" t="s">
        <v>24</v>
      </c>
      <c r="C30" s="3"/>
      <c r="D30" s="10">
        <f>-D24</f>
        <v>-2539.9396226415092</v>
      </c>
      <c r="E30" s="16"/>
      <c r="F30" s="22" t="s">
        <v>24</v>
      </c>
      <c r="G30" s="1"/>
      <c r="H30" s="10">
        <f>-H24</f>
        <v>-2329.3735849056602</v>
      </c>
      <c r="I30" s="1"/>
    </row>
    <row r="31" spans="1:9" x14ac:dyDescent="0.3">
      <c r="A31" s="12"/>
      <c r="D31" s="1"/>
      <c r="E31" s="1"/>
      <c r="G31" s="1"/>
      <c r="H31" s="1"/>
      <c r="I31" s="1"/>
    </row>
    <row r="32" spans="1:9" s="8" customFormat="1" x14ac:dyDescent="0.3">
      <c r="A32" s="25"/>
      <c r="B32" s="8" t="s">
        <v>25</v>
      </c>
      <c r="C32" s="26"/>
      <c r="D32" s="26">
        <f>SUM(D29:D31)</f>
        <v>540.06037735849077</v>
      </c>
      <c r="E32" s="26"/>
      <c r="F32" s="8" t="s">
        <v>25</v>
      </c>
      <c r="G32" s="26"/>
      <c r="H32" s="26">
        <f>SUM(H29:H31)</f>
        <v>320.62641509433979</v>
      </c>
      <c r="I32" s="26"/>
    </row>
    <row r="33" spans="1:9" x14ac:dyDescent="0.3">
      <c r="A33" s="12"/>
      <c r="D33" s="1"/>
      <c r="E33" s="1"/>
      <c r="F33" s="1"/>
      <c r="G33" s="1"/>
      <c r="H33" s="1"/>
      <c r="I33" s="1"/>
    </row>
    <row r="34" spans="1:9" x14ac:dyDescent="0.3">
      <c r="A34" s="12"/>
      <c r="D34" s="1"/>
      <c r="E34" s="1"/>
      <c r="F34" s="26" t="s">
        <v>38</v>
      </c>
      <c r="G34" s="1"/>
      <c r="H34" s="1"/>
      <c r="I34" s="1"/>
    </row>
    <row r="35" spans="1:9" x14ac:dyDescent="0.3">
      <c r="A35" s="12"/>
      <c r="D35" s="1"/>
      <c r="E35" s="1"/>
      <c r="F35" s="1" t="s">
        <v>34</v>
      </c>
      <c r="G35" s="1"/>
      <c r="H35" s="1">
        <f>H10</f>
        <v>2805</v>
      </c>
      <c r="I35" s="1"/>
    </row>
    <row r="36" spans="1:9" x14ac:dyDescent="0.3">
      <c r="A36" s="12"/>
      <c r="D36" s="1"/>
      <c r="E36" s="1"/>
      <c r="F36" s="1" t="s">
        <v>35</v>
      </c>
      <c r="G36" s="1"/>
      <c r="H36" s="10">
        <f>-H19</f>
        <v>-153</v>
      </c>
      <c r="I36" s="1"/>
    </row>
    <row r="37" spans="1:9" x14ac:dyDescent="0.3">
      <c r="B37" s="5"/>
      <c r="C37" s="17"/>
      <c r="D37" s="1"/>
      <c r="E37" s="1"/>
      <c r="F37" s="1"/>
      <c r="G37" s="1"/>
      <c r="H37" s="1">
        <f>SUM(H35:H36)</f>
        <v>2652</v>
      </c>
      <c r="I37" s="1"/>
    </row>
    <row r="38" spans="1:9" x14ac:dyDescent="0.3">
      <c r="B38" s="8"/>
      <c r="F38" s="1" t="s">
        <v>36</v>
      </c>
      <c r="H38" s="1">
        <v>2650</v>
      </c>
    </row>
    <row r="39" spans="1:9" ht="15" thickBot="1" x14ac:dyDescent="0.35">
      <c r="B39" s="5"/>
      <c r="F39" s="1" t="s">
        <v>37</v>
      </c>
      <c r="H39" s="18">
        <f>H37-H38</f>
        <v>2</v>
      </c>
    </row>
    <row r="40" spans="1:9" ht="15" thickTop="1" x14ac:dyDescent="0.3">
      <c r="B40" s="11"/>
    </row>
    <row r="43" spans="1:9" x14ac:dyDescent="0.3">
      <c r="A43" s="28"/>
      <c r="B43" s="28"/>
      <c r="C43" s="28"/>
      <c r="D43" s="28"/>
      <c r="E43" s="21"/>
      <c r="F43" s="21"/>
    </row>
    <row r="45" spans="1:9" x14ac:dyDescent="0.3">
      <c r="B45" s="2"/>
      <c r="C45" s="3"/>
    </row>
    <row r="46" spans="1:9" x14ac:dyDescent="0.3">
      <c r="B46" s="13"/>
      <c r="C46" s="14"/>
    </row>
    <row r="51" spans="2:3" x14ac:dyDescent="0.3">
      <c r="B51" s="5"/>
      <c r="C51" s="6"/>
    </row>
    <row r="52" spans="2:3" x14ac:dyDescent="0.3">
      <c r="C52" s="16"/>
    </row>
    <row r="53" spans="2:3" x14ac:dyDescent="0.3">
      <c r="B53" s="8"/>
    </row>
    <row r="54" spans="2:3" x14ac:dyDescent="0.3">
      <c r="B54" s="5"/>
    </row>
    <row r="55" spans="2:3" x14ac:dyDescent="0.3">
      <c r="B55" s="11"/>
    </row>
    <row r="58" spans="2:3" x14ac:dyDescent="0.3">
      <c r="B58" s="8"/>
    </row>
    <row r="59" spans="2:3" x14ac:dyDescent="0.3">
      <c r="B59" s="7"/>
    </row>
  </sheetData>
  <mergeCells count="2">
    <mergeCell ref="A5:D5"/>
    <mergeCell ref="A43:D4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26" zoomScale="120" zoomScaleNormal="120" workbookViewId="0">
      <selection activeCell="F36" sqref="F36"/>
    </sheetView>
  </sheetViews>
  <sheetFormatPr defaultRowHeight="14.4" x14ac:dyDescent="0.3"/>
  <cols>
    <col min="1" max="1" width="8.33203125" customWidth="1"/>
    <col min="2" max="2" width="37.33203125" customWidth="1"/>
    <col min="3" max="3" width="6.109375" style="1" bestFit="1" customWidth="1"/>
    <col min="4" max="4" width="20.88671875" customWidth="1"/>
    <col min="5" max="5" width="2.5546875" customWidth="1"/>
    <col min="6" max="6" width="38.6640625" bestFit="1" customWidth="1"/>
    <col min="7" max="7" width="3.6640625" customWidth="1"/>
    <col min="8" max="8" width="22" bestFit="1" customWidth="1"/>
  </cols>
  <sheetData>
    <row r="1" spans="1:9" x14ac:dyDescent="0.3">
      <c r="G1" s="23"/>
    </row>
    <row r="5" spans="1:9" x14ac:dyDescent="0.3">
      <c r="A5" s="28" t="s">
        <v>50</v>
      </c>
      <c r="B5" s="28"/>
      <c r="C5" s="28"/>
      <c r="D5" s="28"/>
      <c r="E5" s="27"/>
      <c r="F5" s="27"/>
    </row>
    <row r="6" spans="1:9" x14ac:dyDescent="0.3">
      <c r="A6" s="27"/>
      <c r="B6" s="27"/>
      <c r="C6" s="27"/>
      <c r="D6" s="19" t="s">
        <v>14</v>
      </c>
      <c r="E6" s="2"/>
      <c r="F6" s="2"/>
      <c r="H6" s="19" t="s">
        <v>14</v>
      </c>
    </row>
    <row r="7" spans="1:9" x14ac:dyDescent="0.3">
      <c r="D7" s="7" t="s">
        <v>39</v>
      </c>
      <c r="E7" s="7"/>
      <c r="F7" s="7"/>
      <c r="H7" s="7" t="s">
        <v>40</v>
      </c>
    </row>
    <row r="8" spans="1:9" x14ac:dyDescent="0.3">
      <c r="B8" t="s">
        <v>7</v>
      </c>
      <c r="D8" s="7">
        <v>35</v>
      </c>
      <c r="E8" s="7"/>
      <c r="F8" t="s">
        <v>7</v>
      </c>
      <c r="H8" s="7">
        <v>35</v>
      </c>
    </row>
    <row r="9" spans="1:9" x14ac:dyDescent="0.3">
      <c r="B9" s="2" t="s">
        <v>0</v>
      </c>
      <c r="C9" s="3"/>
      <c r="D9" s="3" t="s">
        <v>1</v>
      </c>
      <c r="E9" s="3"/>
      <c r="F9" s="2" t="s">
        <v>0</v>
      </c>
      <c r="H9" s="3" t="s">
        <v>1</v>
      </c>
    </row>
    <row r="10" spans="1:9" x14ac:dyDescent="0.3">
      <c r="B10" t="s">
        <v>41</v>
      </c>
      <c r="D10" s="10">
        <f>100*35</f>
        <v>3500</v>
      </c>
      <c r="E10" s="16"/>
      <c r="F10" t="s">
        <v>41</v>
      </c>
      <c r="G10" s="1"/>
      <c r="H10" s="10">
        <f>100*35</f>
        <v>3500</v>
      </c>
    </row>
    <row r="11" spans="1:9" x14ac:dyDescent="0.3">
      <c r="B11" t="s">
        <v>42</v>
      </c>
      <c r="D11" s="4">
        <f>D10*6/106</f>
        <v>198.11320754716982</v>
      </c>
      <c r="E11" s="4"/>
      <c r="F11" t="s">
        <v>42</v>
      </c>
      <c r="G11" s="1"/>
      <c r="H11" s="4">
        <f>H10*6/106</f>
        <v>198.11320754716982</v>
      </c>
    </row>
    <row r="12" spans="1:9" x14ac:dyDescent="0.3">
      <c r="B12" t="s">
        <v>45</v>
      </c>
      <c r="D12" s="4">
        <v>60</v>
      </c>
      <c r="E12" s="4"/>
      <c r="F12" t="s">
        <v>2</v>
      </c>
      <c r="G12" s="1"/>
      <c r="H12" s="4">
        <v>60</v>
      </c>
      <c r="I12" t="s">
        <v>6</v>
      </c>
    </row>
    <row r="13" spans="1:9" x14ac:dyDescent="0.3">
      <c r="B13" t="s">
        <v>3</v>
      </c>
      <c r="D13" s="4">
        <v>60</v>
      </c>
      <c r="E13" s="4"/>
      <c r="F13" t="s">
        <v>3</v>
      </c>
      <c r="G13" s="1"/>
      <c r="H13" s="4">
        <v>60</v>
      </c>
    </row>
    <row r="14" spans="1:9" x14ac:dyDescent="0.3">
      <c r="B14" t="s">
        <v>43</v>
      </c>
      <c r="D14" s="4">
        <v>10</v>
      </c>
      <c r="E14" s="4"/>
      <c r="F14" t="s">
        <v>43</v>
      </c>
      <c r="G14" s="1"/>
      <c r="H14" s="4">
        <v>10</v>
      </c>
    </row>
    <row r="15" spans="1:9" x14ac:dyDescent="0.3">
      <c r="B15" t="s">
        <v>44</v>
      </c>
      <c r="D15" s="4">
        <f>13*35</f>
        <v>455</v>
      </c>
      <c r="E15" s="4"/>
      <c r="F15" t="s">
        <v>44</v>
      </c>
      <c r="G15" s="1"/>
      <c r="H15" s="4">
        <f>13*35</f>
        <v>455</v>
      </c>
    </row>
    <row r="16" spans="1:9" x14ac:dyDescent="0.3">
      <c r="B16" s="5" t="s">
        <v>22</v>
      </c>
      <c r="C16" s="6"/>
      <c r="D16" s="4">
        <v>30</v>
      </c>
      <c r="E16" s="4"/>
      <c r="F16" s="5" t="s">
        <v>22</v>
      </c>
      <c r="G16" s="6"/>
      <c r="H16" s="4">
        <v>30</v>
      </c>
    </row>
    <row r="17" spans="1:9" x14ac:dyDescent="0.3">
      <c r="B17" t="s">
        <v>31</v>
      </c>
      <c r="D17" s="4">
        <v>56</v>
      </c>
      <c r="E17" s="4"/>
      <c r="F17" t="s">
        <v>31</v>
      </c>
      <c r="G17" s="1"/>
      <c r="H17" s="4">
        <v>56</v>
      </c>
    </row>
    <row r="18" spans="1:9" x14ac:dyDescent="0.3">
      <c r="B18" t="s">
        <v>46</v>
      </c>
      <c r="D18" s="9">
        <f>20*35</f>
        <v>700</v>
      </c>
      <c r="E18" s="24"/>
      <c r="F18" t="s">
        <v>46</v>
      </c>
      <c r="G18" s="1"/>
      <c r="H18" s="9">
        <f>20*35</f>
        <v>700</v>
      </c>
    </row>
    <row r="19" spans="1:9" x14ac:dyDescent="0.3">
      <c r="B19" s="8" t="s">
        <v>5</v>
      </c>
      <c r="C19" s="16"/>
      <c r="D19" s="4">
        <f>SUM(D11:D18)</f>
        <v>1569.1132075471698</v>
      </c>
      <c r="E19" s="4"/>
      <c r="F19" s="8" t="s">
        <v>5</v>
      </c>
      <c r="H19" s="4">
        <f>SUM(H11:H18)</f>
        <v>1569.1132075471698</v>
      </c>
    </row>
    <row r="20" spans="1:9" x14ac:dyDescent="0.3">
      <c r="B20" s="5"/>
      <c r="F20" s="5"/>
    </row>
    <row r="21" spans="1:9" ht="15" thickBot="1" x14ac:dyDescent="0.35">
      <c r="B21" s="11" t="s">
        <v>47</v>
      </c>
      <c r="C21" s="1">
        <f>D21/D10</f>
        <v>0.55168194070080856</v>
      </c>
      <c r="D21" s="18">
        <f>D10-D19</f>
        <v>1930.8867924528302</v>
      </c>
      <c r="E21" s="24"/>
      <c r="F21" s="11" t="s">
        <v>47</v>
      </c>
      <c r="G21" s="4"/>
      <c r="H21" s="18">
        <f>H10-H19</f>
        <v>1930.8867924528302</v>
      </c>
    </row>
    <row r="22" spans="1:9" ht="15" thickTop="1" x14ac:dyDescent="0.3">
      <c r="A22" s="12"/>
    </row>
    <row r="23" spans="1:9" ht="15" customHeight="1" x14ac:dyDescent="0.3">
      <c r="A23" s="20"/>
      <c r="B23" s="20"/>
      <c r="C23" s="20"/>
      <c r="D23" s="20"/>
      <c r="E23" s="20"/>
      <c r="F23" s="20"/>
    </row>
    <row r="24" spans="1:9" x14ac:dyDescent="0.3">
      <c r="A24" s="12"/>
      <c r="B24" t="s">
        <v>23</v>
      </c>
      <c r="D24" s="1">
        <v>3500</v>
      </c>
      <c r="E24" s="1"/>
      <c r="F24" t="s">
        <v>23</v>
      </c>
      <c r="G24" s="1"/>
      <c r="H24" s="1">
        <v>3500</v>
      </c>
      <c r="I24" s="1"/>
    </row>
    <row r="25" spans="1:9" x14ac:dyDescent="0.3">
      <c r="A25" s="12"/>
      <c r="D25" s="1"/>
      <c r="E25" s="1"/>
      <c r="G25" s="1"/>
      <c r="H25" s="1"/>
      <c r="I25" s="1"/>
    </row>
    <row r="26" spans="1:9" s="8" customFormat="1" x14ac:dyDescent="0.3">
      <c r="A26" s="25"/>
      <c r="B26" s="8" t="s">
        <v>49</v>
      </c>
      <c r="C26" s="26"/>
      <c r="D26" s="26">
        <f>D18</f>
        <v>700</v>
      </c>
      <c r="E26" s="26"/>
      <c r="F26" s="8" t="s">
        <v>49</v>
      </c>
      <c r="G26" s="26"/>
      <c r="H26" s="26">
        <f>H18</f>
        <v>700</v>
      </c>
      <c r="I26" s="26"/>
    </row>
    <row r="27" spans="1:9" x14ac:dyDescent="0.3">
      <c r="A27" s="12"/>
      <c r="D27" s="1"/>
      <c r="E27" s="1"/>
      <c r="F27" s="1"/>
      <c r="G27" s="1"/>
      <c r="H27" s="1"/>
      <c r="I27" s="1"/>
    </row>
    <row r="30" spans="1:9" x14ac:dyDescent="0.3">
      <c r="A30" s="28"/>
      <c r="B30" s="28"/>
      <c r="C30" s="28"/>
      <c r="D30" s="28"/>
      <c r="E30" s="27"/>
      <c r="F30" s="27"/>
    </row>
    <row r="31" spans="1:9" x14ac:dyDescent="0.3">
      <c r="B31" s="2" t="s">
        <v>56</v>
      </c>
      <c r="C31"/>
      <c r="D31" s="19" t="s">
        <v>14</v>
      </c>
    </row>
    <row r="32" spans="1:9" x14ac:dyDescent="0.3">
      <c r="B32" s="7"/>
      <c r="C32"/>
      <c r="D32" s="7" t="s">
        <v>48</v>
      </c>
    </row>
    <row r="33" spans="2:4" x14ac:dyDescent="0.3">
      <c r="B33" t="s">
        <v>7</v>
      </c>
      <c r="C33"/>
      <c r="D33" s="7">
        <v>87</v>
      </c>
    </row>
    <row r="34" spans="2:4" x14ac:dyDescent="0.3">
      <c r="B34" s="2" t="s">
        <v>0</v>
      </c>
      <c r="C34"/>
      <c r="D34" s="3" t="s">
        <v>1</v>
      </c>
    </row>
    <row r="35" spans="2:4" x14ac:dyDescent="0.3">
      <c r="B35" t="s">
        <v>41</v>
      </c>
      <c r="D35" s="10">
        <f>100*87</f>
        <v>8700</v>
      </c>
    </row>
    <row r="36" spans="2:4" x14ac:dyDescent="0.3">
      <c r="B36" t="s">
        <v>51</v>
      </c>
      <c r="D36" s="4">
        <f>D35*6/106</f>
        <v>492.45283018867923</v>
      </c>
    </row>
    <row r="37" spans="2:4" x14ac:dyDescent="0.3">
      <c r="B37" t="s">
        <v>2</v>
      </c>
      <c r="D37" s="4">
        <v>20</v>
      </c>
    </row>
    <row r="38" spans="2:4" x14ac:dyDescent="0.3">
      <c r="B38" t="s">
        <v>3</v>
      </c>
      <c r="D38" s="4">
        <v>20</v>
      </c>
    </row>
    <row r="39" spans="2:4" x14ac:dyDescent="0.3">
      <c r="B39" t="s">
        <v>43</v>
      </c>
      <c r="D39" s="4">
        <v>10</v>
      </c>
    </row>
    <row r="40" spans="2:4" x14ac:dyDescent="0.3">
      <c r="B40" t="s">
        <v>52</v>
      </c>
      <c r="D40" s="4">
        <v>200</v>
      </c>
    </row>
    <row r="41" spans="2:4" x14ac:dyDescent="0.3">
      <c r="B41" t="s">
        <v>53</v>
      </c>
      <c r="D41" s="4">
        <v>522</v>
      </c>
    </row>
    <row r="42" spans="2:4" x14ac:dyDescent="0.3">
      <c r="B42" s="5" t="s">
        <v>22</v>
      </c>
      <c r="C42" s="6"/>
      <c r="D42" s="4">
        <v>30</v>
      </c>
    </row>
    <row r="43" spans="2:4" x14ac:dyDescent="0.3">
      <c r="B43" t="s">
        <v>54</v>
      </c>
      <c r="D43" s="4">
        <v>87</v>
      </c>
    </row>
    <row r="44" spans="2:4" x14ac:dyDescent="0.3">
      <c r="B44" t="s">
        <v>55</v>
      </c>
      <c r="D44" s="9">
        <v>1740</v>
      </c>
    </row>
    <row r="45" spans="2:4" x14ac:dyDescent="0.3">
      <c r="B45" s="8" t="s">
        <v>5</v>
      </c>
      <c r="C45"/>
      <c r="D45" s="4">
        <f>SUM(D36:D44)</f>
        <v>3121.4528301886794</v>
      </c>
    </row>
    <row r="46" spans="2:4" x14ac:dyDescent="0.3">
      <c r="B46" s="5"/>
      <c r="C46"/>
    </row>
    <row r="47" spans="2:4" ht="15" thickBot="1" x14ac:dyDescent="0.35">
      <c r="B47" s="11" t="s">
        <v>47</v>
      </c>
      <c r="C47" s="4"/>
      <c r="D47" s="18">
        <f>D35-D45</f>
        <v>5578.5471698113206</v>
      </c>
    </row>
    <row r="48" spans="2:4" ht="15" thickTop="1" x14ac:dyDescent="0.3">
      <c r="C48"/>
    </row>
    <row r="49" spans="2:4" x14ac:dyDescent="0.3">
      <c r="B49" s="20"/>
      <c r="C49"/>
    </row>
    <row r="50" spans="2:4" x14ac:dyDescent="0.3">
      <c r="B50" t="s">
        <v>23</v>
      </c>
      <c r="D50" s="1">
        <v>3500</v>
      </c>
    </row>
    <row r="51" spans="2:4" x14ac:dyDescent="0.3">
      <c r="D51" s="1"/>
    </row>
    <row r="52" spans="2:4" x14ac:dyDescent="0.3">
      <c r="B52" s="8" t="s">
        <v>49</v>
      </c>
      <c r="C52" s="26"/>
      <c r="D52" s="26">
        <f>D44</f>
        <v>1740</v>
      </c>
    </row>
  </sheetData>
  <mergeCells count="2">
    <mergeCell ref="A5:D5"/>
    <mergeCell ref="A30:D3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Kos Sebenar</vt:lpstr>
      <vt:lpstr>Kos Sebenar (2)</vt:lpstr>
      <vt:lpstr>'Kos Sebenar'!Print_Area</vt:lpstr>
      <vt:lpstr>'Kos Sebenar (2)'!Print_Area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IT</cp:lastModifiedBy>
  <cp:lastPrinted>2017-11-08T01:40:56Z</cp:lastPrinted>
  <dcterms:created xsi:type="dcterms:W3CDTF">2017-07-31T04:06:41Z</dcterms:created>
  <dcterms:modified xsi:type="dcterms:W3CDTF">2018-03-26T03:10:42Z</dcterms:modified>
</cp:coreProperties>
</file>