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Summary" sheetId="3" r:id="rId1"/>
    <sheet name="Projection" sheetId="8" r:id="rId2"/>
    <sheet name="Proposed Pricing" sheetId="7" r:id="rId3"/>
    <sheet name="Penang" sheetId="2" r:id="rId4"/>
    <sheet name="Kedah" sheetId="4" r:id="rId5"/>
    <sheet name="Perak" sheetId="5" r:id="rId6"/>
  </sheets>
  <definedNames>
    <definedName name="_xlnm.Print_Area" localSheetId="1">Projection!$D$1:$P$35</definedName>
  </definedNames>
  <calcPr calcId="145621"/>
</workbook>
</file>

<file path=xl/calcChain.xml><?xml version="1.0" encoding="utf-8"?>
<calcChain xmlns="http://schemas.openxmlformats.org/spreadsheetml/2006/main">
  <c r="T14" i="8" l="1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B11" i="7"/>
  <c r="Q20" i="8" l="1"/>
  <c r="S20" i="8"/>
  <c r="I20" i="8"/>
  <c r="L20" i="8"/>
  <c r="M20" i="8"/>
  <c r="T20" i="8"/>
  <c r="E20" i="8"/>
  <c r="E8" i="8"/>
  <c r="E16" i="8"/>
  <c r="F15" i="8" s="1"/>
  <c r="R20" i="8"/>
  <c r="O20" i="8"/>
  <c r="N20" i="8"/>
  <c r="K20" i="8"/>
  <c r="J20" i="8"/>
  <c r="G20" i="8"/>
  <c r="F20" i="8"/>
  <c r="P20" i="8"/>
  <c r="H20" i="8"/>
  <c r="K11" i="7"/>
  <c r="J11" i="7"/>
  <c r="I11" i="7"/>
  <c r="G11" i="7"/>
  <c r="E11" i="7"/>
  <c r="D11" i="7"/>
  <c r="C11" i="7"/>
  <c r="K8" i="7"/>
  <c r="K9" i="7" s="1"/>
  <c r="J8" i="7"/>
  <c r="J9" i="7" s="1"/>
  <c r="I8" i="7"/>
  <c r="I9" i="7" s="1"/>
  <c r="G8" i="7"/>
  <c r="G9" i="7" s="1"/>
  <c r="E8" i="7"/>
  <c r="E9" i="7" s="1"/>
  <c r="D8" i="7"/>
  <c r="D9" i="7" s="1"/>
  <c r="C8" i="7"/>
  <c r="C9" i="7" s="1"/>
  <c r="B8" i="7"/>
  <c r="B9" i="7" s="1"/>
  <c r="K4" i="7"/>
  <c r="K5" i="7" s="1"/>
  <c r="J4" i="7"/>
  <c r="J5" i="7" s="1"/>
  <c r="I4" i="7"/>
  <c r="I5" i="7" s="1"/>
  <c r="G4" i="7"/>
  <c r="G5" i="7" s="1"/>
  <c r="E4" i="7"/>
  <c r="E5" i="7" s="1"/>
  <c r="D4" i="7"/>
  <c r="D5" i="7" s="1"/>
  <c r="C4" i="7"/>
  <c r="C5" i="7" s="1"/>
  <c r="B4" i="7"/>
  <c r="B5" i="7" s="1"/>
  <c r="E17" i="8" l="1"/>
  <c r="E19" i="8" s="1"/>
  <c r="E21" i="8" s="1"/>
  <c r="F16" i="8"/>
  <c r="E22" i="8" l="1"/>
  <c r="F17" i="8"/>
  <c r="F19" i="8" s="1"/>
  <c r="G15" i="8"/>
  <c r="G16" i="8" s="1"/>
  <c r="H15" i="8" l="1"/>
  <c r="H16" i="8" s="1"/>
  <c r="G17" i="8"/>
  <c r="G19" i="8" s="1"/>
  <c r="F21" i="8"/>
  <c r="F22" i="8" s="1"/>
  <c r="G21" i="8" l="1"/>
  <c r="G22" i="8" s="1"/>
  <c r="I15" i="8"/>
  <c r="I16" i="8" s="1"/>
  <c r="H17" i="8"/>
  <c r="H19" i="8" s="1"/>
  <c r="I17" i="8" l="1"/>
  <c r="I19" i="8" s="1"/>
  <c r="J15" i="8"/>
  <c r="J16" i="8" s="1"/>
  <c r="H21" i="8"/>
  <c r="H22" i="8" s="1"/>
  <c r="K15" i="8" l="1"/>
  <c r="K16" i="8" s="1"/>
  <c r="J17" i="8"/>
  <c r="J19" i="8" s="1"/>
  <c r="I21" i="8"/>
  <c r="I22" i="8" s="1"/>
  <c r="L15" i="8" l="1"/>
  <c r="L16" i="8" s="1"/>
  <c r="K17" i="8"/>
  <c r="K19" i="8" s="1"/>
  <c r="J21" i="8"/>
  <c r="J22" i="8" s="1"/>
  <c r="M15" i="8" l="1"/>
  <c r="M16" i="8" s="1"/>
  <c r="L17" i="8"/>
  <c r="L19" i="8" s="1"/>
  <c r="K21" i="8"/>
  <c r="K22" i="8" s="1"/>
  <c r="L21" i="8" l="1"/>
  <c r="L22" i="8" s="1"/>
  <c r="M17" i="8"/>
  <c r="M19" i="8" s="1"/>
  <c r="N15" i="8"/>
  <c r="N16" i="8" s="1"/>
  <c r="O15" i="8" l="1"/>
  <c r="O16" i="8" s="1"/>
  <c r="N17" i="8"/>
  <c r="N19" i="8" s="1"/>
  <c r="M21" i="8"/>
  <c r="M22" i="8" s="1"/>
  <c r="N21" i="8" l="1"/>
  <c r="N22" i="8" s="1"/>
  <c r="P15" i="8"/>
  <c r="P16" i="8" s="1"/>
  <c r="O17" i="8"/>
  <c r="O19" i="8" s="1"/>
  <c r="O21" i="8" l="1"/>
  <c r="O22" i="8" s="1"/>
  <c r="Q15" i="8"/>
  <c r="Q16" i="8" s="1"/>
  <c r="P17" i="8"/>
  <c r="P19" i="8" s="1"/>
  <c r="P21" i="8" l="1"/>
  <c r="P22" i="8" s="1"/>
  <c r="Q17" i="8"/>
  <c r="Q19" i="8" s="1"/>
  <c r="R15" i="8"/>
  <c r="R16" i="8" s="1"/>
  <c r="S15" i="8" l="1"/>
  <c r="S16" i="8" s="1"/>
  <c r="R17" i="8"/>
  <c r="R19" i="8" s="1"/>
  <c r="Q21" i="8"/>
  <c r="Q22" i="8" s="1"/>
  <c r="R21" i="8" l="1"/>
  <c r="R22" i="8" s="1"/>
  <c r="T15" i="8"/>
  <c r="T16" i="8" s="1"/>
  <c r="S17" i="8"/>
  <c r="S19" i="8" s="1"/>
  <c r="S21" i="8" l="1"/>
  <c r="S22" i="8" s="1"/>
  <c r="T17" i="8"/>
  <c r="T19" i="8" s="1"/>
  <c r="T21" i="8" l="1"/>
  <c r="T22" i="8" s="1"/>
  <c r="E29" i="8" s="1"/>
  <c r="B7" i="3" l="1"/>
</calcChain>
</file>

<file path=xl/sharedStrings.xml><?xml version="1.0" encoding="utf-8"?>
<sst xmlns="http://schemas.openxmlformats.org/spreadsheetml/2006/main" count="301" uniqueCount="213">
  <si>
    <t>No.</t>
  </si>
  <si>
    <t>Nama</t>
  </si>
  <si>
    <t>No. Telefon</t>
  </si>
  <si>
    <t>Haliyatul Asma Binti Jamaludin</t>
  </si>
  <si>
    <t>Harun Hashim</t>
  </si>
  <si>
    <t>012 439 5461</t>
  </si>
  <si>
    <t>harunh@tekun.gov.my</t>
  </si>
  <si>
    <t>Ferdaus Md Yusof</t>
  </si>
  <si>
    <t>ferdausmy@tekun.gov.my</t>
  </si>
  <si>
    <t>Ahmad Yamani Mohd Sofian</t>
  </si>
  <si>
    <t>012 446 1035</t>
  </si>
  <si>
    <t>yamani@tekun.gov.my</t>
  </si>
  <si>
    <t>Noor Azzah Abdul Aziz @ Ismail</t>
  </si>
  <si>
    <t>019 596 8958</t>
  </si>
  <si>
    <t>azzah@tekun.gov.my</t>
  </si>
  <si>
    <t>Mohd Hisham Ahmad</t>
  </si>
  <si>
    <t>012 571 6685</t>
  </si>
  <si>
    <t>mhisyam@tekun.gov.my</t>
  </si>
  <si>
    <t>Ruslan Annuar</t>
  </si>
  <si>
    <t>012 478 5006</t>
  </si>
  <si>
    <t>ruslan@tekun.gov.my</t>
  </si>
  <si>
    <t>Yuskartini Abd Wahab</t>
  </si>
  <si>
    <t>014 242 4040</t>
  </si>
  <si>
    <t>yuskartini@tekun.gov.my</t>
  </si>
  <si>
    <t xml:space="preserve">Ahmad Tamizun Mohd Yassin </t>
  </si>
  <si>
    <t>013 501 9781</t>
  </si>
  <si>
    <t>Mustafa Adnan</t>
  </si>
  <si>
    <t>019441 4862</t>
  </si>
  <si>
    <t>mustafa@tekun.gov.my</t>
  </si>
  <si>
    <t>Zurina Ismail</t>
  </si>
  <si>
    <t>Muhsin Bin Saad</t>
  </si>
  <si>
    <t>013 519 9738</t>
  </si>
  <si>
    <t>muhsin@tekun.gov.my</t>
  </si>
  <si>
    <t>Salina Binti Abdul Razak</t>
  </si>
  <si>
    <t>012 628 3552</t>
  </si>
  <si>
    <t>salina@tekun.gov.my</t>
  </si>
  <si>
    <t>Hariff Nor</t>
  </si>
  <si>
    <t>013 441 8177</t>
  </si>
  <si>
    <t>Noor Azman Basharon</t>
  </si>
  <si>
    <t>012 477 5262</t>
  </si>
  <si>
    <t>Siti Masnira babjan</t>
  </si>
  <si>
    <t>012 446 8928</t>
  </si>
  <si>
    <t>Mohamad Rejab Jusoh</t>
  </si>
  <si>
    <t>019 419 2234</t>
  </si>
  <si>
    <t>Amir Mazwan B. Che Me</t>
  </si>
  <si>
    <t>012 554 5902</t>
  </si>
  <si>
    <t>Hushaini Ismail</t>
  </si>
  <si>
    <t>019 428 6686</t>
  </si>
  <si>
    <t>Rasuna Halim</t>
  </si>
  <si>
    <t>011 2425 1300</t>
  </si>
  <si>
    <t>Md Robai Desa</t>
  </si>
  <si>
    <t>012 530 7296</t>
  </si>
  <si>
    <t>Nor Azida Dahaban</t>
  </si>
  <si>
    <t>019 571 6040</t>
  </si>
  <si>
    <t>Mohd Nadzim Yahya</t>
  </si>
  <si>
    <t>012 418 8118</t>
  </si>
  <si>
    <t>Md. Poat B. Mahmod</t>
  </si>
  <si>
    <t>013 468 8673</t>
  </si>
  <si>
    <t>Mohd Faisol Hj. Zakaria</t>
  </si>
  <si>
    <t>013 453 8813</t>
  </si>
  <si>
    <t>Afindi Bin Haron</t>
  </si>
  <si>
    <t>013 383 4789</t>
  </si>
  <si>
    <t>Mahazir Mahamud</t>
  </si>
  <si>
    <t>019 507 7770</t>
  </si>
  <si>
    <t>Zaiton</t>
  </si>
  <si>
    <t>019 455 1332</t>
  </si>
  <si>
    <t>Hafidzah Ahmad</t>
  </si>
  <si>
    <t>019 569 3343</t>
  </si>
  <si>
    <t>Samsudin Bin Ramli</t>
  </si>
  <si>
    <t>013 454 2497</t>
  </si>
  <si>
    <t>Mohd Anuar Salleh</t>
  </si>
  <si>
    <t>05 249 5712</t>
  </si>
  <si>
    <t>Zahar Anwar Abd Rahman</t>
  </si>
  <si>
    <t>013 531 6456</t>
  </si>
  <si>
    <t>Mohd Nazari Ali @ Ghazali</t>
  </si>
  <si>
    <t>No. HP</t>
  </si>
  <si>
    <t>05 721 1536</t>
  </si>
  <si>
    <t>05 641 6824</t>
  </si>
  <si>
    <t>017 471 3655</t>
  </si>
  <si>
    <t>Saarizan Shaafie</t>
  </si>
  <si>
    <t>05 674 8905</t>
  </si>
  <si>
    <t>012 519 7909</t>
  </si>
  <si>
    <t>Ghazali Ahmad</t>
  </si>
  <si>
    <t>05 855 1650</t>
  </si>
  <si>
    <t>012 467 6654</t>
  </si>
  <si>
    <t>Suzila Zahari</t>
  </si>
  <si>
    <t>05 791 5942</t>
  </si>
  <si>
    <t>019 563 3160</t>
  </si>
  <si>
    <t>Azmi Nor Shaharuddin</t>
  </si>
  <si>
    <t>05 249 5711</t>
  </si>
  <si>
    <t>011 2420 9161</t>
  </si>
  <si>
    <t>Mohd Noor Abd Hamid</t>
  </si>
  <si>
    <t>05 241 3390</t>
  </si>
  <si>
    <t>012 433 9120</t>
  </si>
  <si>
    <t>Midah Mohamed</t>
  </si>
  <si>
    <t>05 777 6493</t>
  </si>
  <si>
    <t>0111 448 7460</t>
  </si>
  <si>
    <t>Faziha Md Yusof</t>
  </si>
  <si>
    <t>05 888 1392</t>
  </si>
  <si>
    <t>017 572 8636</t>
  </si>
  <si>
    <t>Abdullah Abd Hamid</t>
  </si>
  <si>
    <t>05 371 3363</t>
  </si>
  <si>
    <t>019 505 0567</t>
  </si>
  <si>
    <t>Alamat Email</t>
  </si>
  <si>
    <t>019 400 1479</t>
  </si>
  <si>
    <t>Cawangan</t>
  </si>
  <si>
    <t>Jawatan</t>
  </si>
  <si>
    <t>N/A</t>
  </si>
  <si>
    <t>Pengurus Negeri</t>
  </si>
  <si>
    <t>haliyatul@tekun.gov.my</t>
  </si>
  <si>
    <t>Pengurus Cawangan</t>
  </si>
  <si>
    <t>Bagan</t>
  </si>
  <si>
    <t>Balik Pulau</t>
  </si>
  <si>
    <t>Batu Kawan</t>
  </si>
  <si>
    <t>Bayan Baru</t>
  </si>
  <si>
    <t>Bukit Bendera</t>
  </si>
  <si>
    <t>Bukit Gelugor</t>
  </si>
  <si>
    <t>Bukit Mertajam</t>
  </si>
  <si>
    <t>Tasek Gelugor</t>
  </si>
  <si>
    <t>Nibong Tebal</t>
  </si>
  <si>
    <t>Permatang Pauh</t>
  </si>
  <si>
    <t>Kepala Batas</t>
  </si>
  <si>
    <t>Jelutong/ Tanjung</t>
  </si>
  <si>
    <t>tamizun@tekun.gov.my</t>
  </si>
  <si>
    <t>zurina_ismail@tekun.gov.my</t>
  </si>
  <si>
    <t>Ibrahim Ariffin</t>
  </si>
  <si>
    <t>019 440 4348</t>
  </si>
  <si>
    <t>Tim. Pengurus Negeri</t>
  </si>
  <si>
    <t>Alor Setar</t>
  </si>
  <si>
    <t>Baling</t>
  </si>
  <si>
    <t>Jerai</t>
  </si>
  <si>
    <t>Jerlun</t>
  </si>
  <si>
    <t>Kuala Kedah</t>
  </si>
  <si>
    <t>Kubang Pasu</t>
  </si>
  <si>
    <t>Kulim</t>
  </si>
  <si>
    <t>Langkawi</t>
  </si>
  <si>
    <t>Sik</t>
  </si>
  <si>
    <t>Pokok Sena</t>
  </si>
  <si>
    <t>Sg. Petani</t>
  </si>
  <si>
    <t>Pendang</t>
  </si>
  <si>
    <t>Padang Serai</t>
  </si>
  <si>
    <t>Padang Terap</t>
  </si>
  <si>
    <t>Merbok</t>
  </si>
  <si>
    <t>Senarai Pegawai TEKUN Nasional Negeri Perak</t>
  </si>
  <si>
    <t>Senarai Pegawai TEKUN Nasional Negeri Kedah</t>
  </si>
  <si>
    <t>Senarai Pegawai TEKUN Nasional Negeri Pulau Pinang</t>
  </si>
  <si>
    <t>Negeri</t>
  </si>
  <si>
    <t>Jumlah</t>
  </si>
  <si>
    <t>Pulau Pinang</t>
  </si>
  <si>
    <t>Kedah</t>
  </si>
  <si>
    <t>Perak</t>
  </si>
  <si>
    <t>Perlis</t>
  </si>
  <si>
    <t>Jumlah Pengurus Cawangan Kaw. Utara</t>
  </si>
  <si>
    <t>Software as a Service (SaaS)</t>
  </si>
  <si>
    <t>A Simple NPV model to judge likely success of your business</t>
  </si>
  <si>
    <t>ASSUMPTIONS</t>
  </si>
  <si>
    <t>Cost to acquire 1 customer:</t>
  </si>
  <si>
    <t>Churn per month (average % of last month's customers that drop out)</t>
  </si>
  <si>
    <t>Cost of Delivering service as % of price</t>
  </si>
  <si>
    <t>RESULTS OF BUSINESS OPERATIONS</t>
  </si>
  <si>
    <t>YEAR 1</t>
  </si>
  <si>
    <t>YEAR 2</t>
  </si>
  <si>
    <t>YEAR 3</t>
  </si>
  <si>
    <t>Number of new customers</t>
  </si>
  <si>
    <t>Number of customers that drop service</t>
  </si>
  <si>
    <t>Netnew customers</t>
  </si>
  <si>
    <t>Total Active Customers</t>
  </si>
  <si>
    <t>Monthly Revenue from SaaS customers</t>
  </si>
  <si>
    <t>Net Cash Benefit to Company</t>
  </si>
  <si>
    <t>NET PRESENT VALUE OF THIS BUSINESS OVER 5 YEARS</t>
  </si>
  <si>
    <t>"Discount Rate" -- based on risk of new venture, rate similar investments are paying, or expected return.</t>
  </si>
  <si>
    <t>Net Present Value of Cash Flows Shown in Table Above</t>
  </si>
  <si>
    <t>* POSITIVE: A positive NPV means the business generates money in excess of the discount rate or expected return</t>
  </si>
  <si>
    <t>* NEGATIVE: A negative NPV means the business does not generate enough profit to meet the rate of return specified by the Discount Rate.</t>
  </si>
  <si>
    <t>Assumptions:</t>
  </si>
  <si>
    <t>No. of TEKUN Nasional Branch Manager for Northern Region</t>
  </si>
  <si>
    <t>Sales Generate By Each Branch Manager:</t>
  </si>
  <si>
    <t>SPSLite</t>
  </si>
  <si>
    <t>Salihin WebLite</t>
  </si>
  <si>
    <t>Total Sales Generated (in RM)</t>
  </si>
  <si>
    <t>Details</t>
  </si>
  <si>
    <t>SPS</t>
  </si>
  <si>
    <t>SPSLite Cash Book</t>
  </si>
  <si>
    <t>Salihin Web Pro</t>
  </si>
  <si>
    <t>SPS JMB</t>
  </si>
  <si>
    <t>Quartery (RM)</t>
  </si>
  <si>
    <t>Yearly (RM)</t>
  </si>
  <si>
    <t>Low Cost Building Yearly (RM)</t>
  </si>
  <si>
    <t>Standard Building Yearly (RM)</t>
  </si>
  <si>
    <t>Price</t>
  </si>
  <si>
    <t>GST</t>
  </si>
  <si>
    <t>Final Price</t>
  </si>
  <si>
    <t>TEKUN Manager Commission</t>
  </si>
  <si>
    <t>TEKUN Corp Commission</t>
  </si>
  <si>
    <t>Total Commission Pay Out</t>
  </si>
  <si>
    <t>Open Market Commission</t>
  </si>
  <si>
    <t>Additional Fee</t>
  </si>
  <si>
    <t>Onetime Off (RM)</t>
  </si>
  <si>
    <t>*Standard Training</t>
  </si>
  <si>
    <t>*Dedicated Training</t>
  </si>
  <si>
    <t xml:space="preserve">*Group Training (Min </t>
  </si>
  <si>
    <t>Standard Support</t>
  </si>
  <si>
    <t>Dedicated Support</t>
  </si>
  <si>
    <t>* No F&amp;B Provided</t>
  </si>
  <si>
    <t xml:space="preserve"> </t>
  </si>
  <si>
    <t>Quarterly SaaS charge</t>
  </si>
  <si>
    <t>Q1</t>
  </si>
  <si>
    <t>Q2</t>
  </si>
  <si>
    <t>Q3</t>
  </si>
  <si>
    <t>Q4</t>
  </si>
  <si>
    <t>Cost of Sales activity (marketing, advertising, sales)</t>
  </si>
  <si>
    <t>Cost of Training &amp; Support Services</t>
  </si>
  <si>
    <t>YEAR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</si>
</sst>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1" fillId="0" borderId="1" xfId="1" applyBorder="1"/>
    <xf numFmtId="0" fontId="0" fillId="0" borderId="1" xfId="0" applyFill="1" applyBorder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3" fillId="0" borderId="1" xfId="0" applyFont="1" applyBorder="1"/>
    <xf numFmtId="0" fontId="4" fillId="0" borderId="0" xfId="0" applyFont="1"/>
    <xf numFmtId="0" fontId="5" fillId="3" borderId="7" xfId="0" applyFont="1" applyFill="1" applyBorder="1"/>
    <xf numFmtId="0" fontId="4" fillId="0" borderId="8" xfId="0" applyFont="1" applyBorder="1"/>
    <xf numFmtId="164" fontId="4" fillId="0" borderId="1" xfId="0" applyNumberFormat="1" applyFont="1" applyBorder="1"/>
    <xf numFmtId="0" fontId="4" fillId="0" borderId="1" xfId="0" applyFont="1" applyBorder="1"/>
    <xf numFmtId="9" fontId="4" fillId="0" borderId="1" xfId="0" applyNumberFormat="1" applyFont="1" applyBorder="1"/>
    <xf numFmtId="9" fontId="4" fillId="0" borderId="0" xfId="0" applyNumberFormat="1" applyFont="1"/>
    <xf numFmtId="0" fontId="5" fillId="4" borderId="7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6" fillId="5" borderId="1" xfId="0" applyFont="1" applyFill="1" applyBorder="1" applyAlignment="1">
      <alignment horizontal="center"/>
    </xf>
    <xf numFmtId="1" fontId="4" fillId="0" borderId="1" xfId="0" applyNumberFormat="1" applyFont="1" applyBorder="1"/>
    <xf numFmtId="0" fontId="5" fillId="6" borderId="7" xfId="0" applyFont="1" applyFill="1" applyBorder="1"/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left" indent="1"/>
    </xf>
    <xf numFmtId="0" fontId="7" fillId="0" borderId="0" xfId="0" applyFont="1"/>
    <xf numFmtId="0" fontId="2" fillId="8" borderId="1" xfId="0" applyFont="1" applyFill="1" applyBorder="1"/>
    <xf numFmtId="0" fontId="2" fillId="7" borderId="1" xfId="0" applyFont="1" applyFill="1" applyBorder="1"/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0" fontId="2" fillId="0" borderId="0" xfId="0" applyFont="1" applyFill="1" applyBorder="1"/>
    <xf numFmtId="4" fontId="0" fillId="0" borderId="0" xfId="0" applyNumberFormat="1" applyBorder="1"/>
    <xf numFmtId="4" fontId="0" fillId="0" borderId="0" xfId="0" applyNumberFormat="1" applyBorder="1" applyAlignment="1">
      <alignment horizontal="center"/>
    </xf>
    <xf numFmtId="0" fontId="2" fillId="7" borderId="0" xfId="0" applyFont="1" applyFill="1" applyBorder="1"/>
    <xf numFmtId="0" fontId="0" fillId="0" borderId="0" xfId="0" applyFill="1"/>
    <xf numFmtId="4" fontId="0" fillId="0" borderId="0" xfId="0" applyNumberFormat="1" applyFill="1" applyBorder="1" applyAlignment="1">
      <alignment horizontal="center"/>
    </xf>
    <xf numFmtId="4" fontId="0" fillId="0" borderId="1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4" fillId="0" borderId="10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9" fontId="5" fillId="5" borderId="12" xfId="0" applyNumberFormat="1" applyFont="1" applyFill="1" applyBorder="1" applyAlignment="1">
      <alignment horizontal="center" vertical="center"/>
    </xf>
    <xf numFmtId="9" fontId="5" fillId="5" borderId="11" xfId="0" applyNumberFormat="1" applyFont="1" applyFill="1" applyBorder="1" applyAlignment="1">
      <alignment horizontal="center" vertical="center"/>
    </xf>
    <xf numFmtId="9" fontId="5" fillId="5" borderId="9" xfId="0" applyNumberFormat="1" applyFont="1" applyFill="1" applyBorder="1" applyAlignment="1">
      <alignment horizontal="center" vertical="center"/>
    </xf>
    <xf numFmtId="9" fontId="5" fillId="5" borderId="10" xfId="0" applyNumberFormat="1" applyFont="1" applyFill="1" applyBorder="1" applyAlignment="1">
      <alignment horizontal="center" vertical="center"/>
    </xf>
    <xf numFmtId="9" fontId="4" fillId="5" borderId="10" xfId="0" applyNumberFormat="1" applyFont="1" applyFill="1" applyBorder="1" applyAlignment="1">
      <alignment horizontal="center" vertical="center"/>
    </xf>
    <xf numFmtId="9" fontId="4" fillId="5" borderId="11" xfId="0" applyNumberFormat="1" applyFont="1" applyFill="1" applyBorder="1" applyAlignment="1">
      <alignment horizontal="center" vertical="center"/>
    </xf>
    <xf numFmtId="9" fontId="4" fillId="5" borderId="9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mustafa@tekun.gov.my" TargetMode="External"/><Relationship Id="rId13" Type="http://schemas.openxmlformats.org/officeDocument/2006/relationships/hyperlink" Target="mailto:zurina_ismail@tekun.gov.my" TargetMode="External"/><Relationship Id="rId3" Type="http://schemas.openxmlformats.org/officeDocument/2006/relationships/hyperlink" Target="mailto:yamani@tekun.gov.my" TargetMode="External"/><Relationship Id="rId7" Type="http://schemas.openxmlformats.org/officeDocument/2006/relationships/hyperlink" Target="mailto:yuskartini@tekun.gov.my" TargetMode="External"/><Relationship Id="rId12" Type="http://schemas.openxmlformats.org/officeDocument/2006/relationships/hyperlink" Target="mailto:tamizun@tekun.gov.my" TargetMode="External"/><Relationship Id="rId2" Type="http://schemas.openxmlformats.org/officeDocument/2006/relationships/hyperlink" Target="mailto:ferdausmy@tekun.gov.my" TargetMode="External"/><Relationship Id="rId1" Type="http://schemas.openxmlformats.org/officeDocument/2006/relationships/hyperlink" Target="mailto:harunh@tekun.gov.my" TargetMode="External"/><Relationship Id="rId6" Type="http://schemas.openxmlformats.org/officeDocument/2006/relationships/hyperlink" Target="mailto:ruslan@tekun.gov.my" TargetMode="External"/><Relationship Id="rId11" Type="http://schemas.openxmlformats.org/officeDocument/2006/relationships/hyperlink" Target="mailto:haliyatul@tekun.gov.my" TargetMode="External"/><Relationship Id="rId5" Type="http://schemas.openxmlformats.org/officeDocument/2006/relationships/hyperlink" Target="mailto:mhisyam@tekun.gov.my" TargetMode="External"/><Relationship Id="rId10" Type="http://schemas.openxmlformats.org/officeDocument/2006/relationships/hyperlink" Target="mailto:salina@tekun.gov.my" TargetMode="External"/><Relationship Id="rId4" Type="http://schemas.openxmlformats.org/officeDocument/2006/relationships/hyperlink" Target="mailto:azzah@tekun.gov.my" TargetMode="External"/><Relationship Id="rId9" Type="http://schemas.openxmlformats.org/officeDocument/2006/relationships/hyperlink" Target="mailto:muhsin@tekun.gov.m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workbookViewId="0">
      <selection activeCell="A15" sqref="A15"/>
    </sheetView>
  </sheetViews>
  <sheetFormatPr defaultRowHeight="15" x14ac:dyDescent="0.25"/>
  <cols>
    <col min="1" max="1" width="58.140625" bestFit="1" customWidth="1"/>
    <col min="2" max="2" width="11.42578125" bestFit="1" customWidth="1"/>
  </cols>
  <sheetData>
    <row r="2" spans="1:2" ht="23.25" x14ac:dyDescent="0.35">
      <c r="A2" s="7" t="s">
        <v>146</v>
      </c>
      <c r="B2" s="7" t="s">
        <v>147</v>
      </c>
    </row>
    <row r="3" spans="1:2" ht="23.25" x14ac:dyDescent="0.35">
      <c r="A3" s="7" t="s">
        <v>148</v>
      </c>
      <c r="B3" s="7">
        <v>13</v>
      </c>
    </row>
    <row r="4" spans="1:2" ht="23.25" x14ac:dyDescent="0.35">
      <c r="A4" s="7" t="s">
        <v>149</v>
      </c>
      <c r="B4" s="7">
        <v>15</v>
      </c>
    </row>
    <row r="5" spans="1:2" ht="23.25" x14ac:dyDescent="0.35">
      <c r="A5" s="7" t="s">
        <v>150</v>
      </c>
      <c r="B5" s="7">
        <v>24</v>
      </c>
    </row>
    <row r="6" spans="1:2" ht="23.25" x14ac:dyDescent="0.35">
      <c r="A6" s="7" t="s">
        <v>151</v>
      </c>
      <c r="B6" s="7">
        <v>0</v>
      </c>
    </row>
    <row r="7" spans="1:2" ht="23.25" x14ac:dyDescent="0.35">
      <c r="A7" s="7" t="s">
        <v>152</v>
      </c>
      <c r="B7" s="7">
        <f>SUM(B3:B6)</f>
        <v>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T39"/>
  <sheetViews>
    <sheetView tabSelected="1" zoomScale="130" zoomScaleNormal="130" workbookViewId="0">
      <selection activeCell="H9" sqref="H9"/>
    </sheetView>
  </sheetViews>
  <sheetFormatPr defaultRowHeight="12" x14ac:dyDescent="0.2"/>
  <cols>
    <col min="1" max="3" width="9.140625" style="8"/>
    <col min="4" max="4" width="56.7109375" style="8" customWidth="1"/>
    <col min="5" max="5" width="12.5703125" style="8" bestFit="1" customWidth="1"/>
    <col min="6" max="7" width="9.5703125" style="8" bestFit="1" customWidth="1"/>
    <col min="8" max="8" width="10.5703125" style="8" bestFit="1" customWidth="1"/>
    <col min="9" max="9" width="11" style="8" customWidth="1"/>
    <col min="10" max="10" width="12.140625" style="8" customWidth="1"/>
    <col min="11" max="11" width="10.5703125" style="8" customWidth="1"/>
    <col min="12" max="12" width="11.85546875" style="8" customWidth="1"/>
    <col min="13" max="13" width="11.42578125" style="8" customWidth="1"/>
    <col min="14" max="14" width="11.5703125" style="8" customWidth="1"/>
    <col min="15" max="15" width="10.85546875" style="8" customWidth="1"/>
    <col min="16" max="16" width="11" style="8" customWidth="1"/>
    <col min="17" max="17" width="11.85546875" style="8" customWidth="1"/>
    <col min="18" max="18" width="11.140625" style="8" customWidth="1"/>
    <col min="19" max="20" width="10" style="8" bestFit="1" customWidth="1"/>
    <col min="21" max="16384" width="9.140625" style="8"/>
  </cols>
  <sheetData>
    <row r="2" spans="4:20" ht="12.75" thickBot="1" x14ac:dyDescent="0.25"/>
    <row r="3" spans="4:20" ht="32.25" customHeight="1" x14ac:dyDescent="0.2">
      <c r="D3" s="44" t="s">
        <v>153</v>
      </c>
      <c r="E3" s="45"/>
    </row>
    <row r="4" spans="4:20" ht="12.75" thickBot="1" x14ac:dyDescent="0.25">
      <c r="D4" s="46" t="s">
        <v>154</v>
      </c>
      <c r="E4" s="47"/>
    </row>
    <row r="5" spans="4:20" ht="12.75" thickBot="1" x14ac:dyDescent="0.25"/>
    <row r="6" spans="4:20" ht="12.75" thickBot="1" x14ac:dyDescent="0.25">
      <c r="D6" s="9" t="s">
        <v>155</v>
      </c>
    </row>
    <row r="7" spans="4:20" x14ac:dyDescent="0.2">
      <c r="D7" s="10" t="s">
        <v>156</v>
      </c>
      <c r="E7" s="13">
        <v>0.35</v>
      </c>
    </row>
    <row r="8" spans="4:20" x14ac:dyDescent="0.2">
      <c r="D8" s="12" t="s">
        <v>205</v>
      </c>
      <c r="E8" s="11">
        <f>(100+25)/2</f>
        <v>62.5</v>
      </c>
    </row>
    <row r="9" spans="4:20" x14ac:dyDescent="0.2">
      <c r="D9" s="12" t="s">
        <v>157</v>
      </c>
      <c r="E9" s="13">
        <v>0.2</v>
      </c>
    </row>
    <row r="10" spans="4:20" x14ac:dyDescent="0.2">
      <c r="D10" s="12" t="s">
        <v>158</v>
      </c>
      <c r="E10" s="13">
        <v>0.1</v>
      </c>
    </row>
    <row r="11" spans="4:20" ht="12.75" thickBot="1" x14ac:dyDescent="0.25">
      <c r="E11" s="14"/>
    </row>
    <row r="12" spans="4:20" s="16" customFormat="1" ht="12.75" thickBot="1" x14ac:dyDescent="0.25">
      <c r="D12" s="15" t="s">
        <v>159</v>
      </c>
      <c r="E12" s="37" t="s">
        <v>160</v>
      </c>
      <c r="F12" s="38"/>
      <c r="G12" s="38"/>
      <c r="H12" s="39"/>
      <c r="I12" s="40" t="s">
        <v>161</v>
      </c>
      <c r="J12" s="38"/>
      <c r="K12" s="38"/>
      <c r="L12" s="39"/>
      <c r="M12" s="41" t="s">
        <v>162</v>
      </c>
      <c r="N12" s="42"/>
      <c r="O12" s="42"/>
      <c r="P12" s="43"/>
      <c r="Q12" s="41" t="s">
        <v>212</v>
      </c>
      <c r="R12" s="42"/>
      <c r="S12" s="42"/>
      <c r="T12" s="43"/>
    </row>
    <row r="13" spans="4:20" x14ac:dyDescent="0.2">
      <c r="D13" s="10"/>
      <c r="E13" s="17" t="s">
        <v>206</v>
      </c>
      <c r="F13" s="17" t="s">
        <v>207</v>
      </c>
      <c r="G13" s="17" t="s">
        <v>208</v>
      </c>
      <c r="H13" s="17" t="s">
        <v>209</v>
      </c>
      <c r="I13" s="17" t="s">
        <v>206</v>
      </c>
      <c r="J13" s="17" t="s">
        <v>207</v>
      </c>
      <c r="K13" s="17" t="s">
        <v>208</v>
      </c>
      <c r="L13" s="17" t="s">
        <v>209</v>
      </c>
      <c r="M13" s="17" t="s">
        <v>206</v>
      </c>
      <c r="N13" s="17" t="s">
        <v>207</v>
      </c>
      <c r="O13" s="17" t="s">
        <v>208</v>
      </c>
      <c r="P13" s="17" t="s">
        <v>209</v>
      </c>
      <c r="Q13" s="17" t="s">
        <v>206</v>
      </c>
      <c r="R13" s="17" t="s">
        <v>207</v>
      </c>
      <c r="S13" s="17" t="s">
        <v>208</v>
      </c>
      <c r="T13" s="17" t="s">
        <v>209</v>
      </c>
    </row>
    <row r="14" spans="4:20" x14ac:dyDescent="0.2">
      <c r="D14" s="12" t="s">
        <v>163</v>
      </c>
      <c r="E14" s="12">
        <f>(52*2)*3</f>
        <v>312</v>
      </c>
      <c r="F14" s="12">
        <f>(52*2)*3</f>
        <v>312</v>
      </c>
      <c r="G14" s="12">
        <f>(52*2)*3</f>
        <v>312</v>
      </c>
      <c r="H14" s="12">
        <f>(52*2)*3</f>
        <v>312</v>
      </c>
      <c r="I14" s="12">
        <f>(52*2)*3</f>
        <v>312</v>
      </c>
      <c r="J14" s="12">
        <f>(52*2)*3</f>
        <v>312</v>
      </c>
      <c r="K14" s="12">
        <f>(52*2)*3</f>
        <v>312</v>
      </c>
      <c r="L14" s="12">
        <f>(52*2)*3</f>
        <v>312</v>
      </c>
      <c r="M14" s="12">
        <f>(52*2)*3</f>
        <v>312</v>
      </c>
      <c r="N14" s="12">
        <f>(52*2)*3</f>
        <v>312</v>
      </c>
      <c r="O14" s="12">
        <f>(52*2)*3</f>
        <v>312</v>
      </c>
      <c r="P14" s="12">
        <f>(52*2)*3</f>
        <v>312</v>
      </c>
      <c r="Q14" s="12">
        <f>(52*2)*3</f>
        <v>312</v>
      </c>
      <c r="R14" s="12">
        <f>(52*2)*3</f>
        <v>312</v>
      </c>
      <c r="S14" s="12">
        <f>(52*2)*3</f>
        <v>312</v>
      </c>
      <c r="T14" s="12">
        <f>(52*2)*3</f>
        <v>312</v>
      </c>
    </row>
    <row r="15" spans="4:20" x14ac:dyDescent="0.2">
      <c r="D15" s="12" t="s">
        <v>164</v>
      </c>
      <c r="E15" s="18">
        <v>0</v>
      </c>
      <c r="F15" s="18">
        <f>E16*$E$9</f>
        <v>62.400000000000006</v>
      </c>
      <c r="G15" s="18">
        <f t="shared" ref="G15:T15" si="0">F16*$E$9</f>
        <v>49.92</v>
      </c>
      <c r="H15" s="18">
        <f t="shared" si="0"/>
        <v>52.415999999999997</v>
      </c>
      <c r="I15" s="18">
        <f t="shared" si="0"/>
        <v>51.916800000000002</v>
      </c>
      <c r="J15" s="18">
        <f t="shared" si="0"/>
        <v>52.016639999999995</v>
      </c>
      <c r="K15" s="18">
        <f t="shared" si="0"/>
        <v>51.996672000000004</v>
      </c>
      <c r="L15" s="18">
        <f t="shared" si="0"/>
        <v>52.000665600000005</v>
      </c>
      <c r="M15" s="18">
        <f t="shared" si="0"/>
        <v>51.999866880000006</v>
      </c>
      <c r="N15" s="18">
        <f t="shared" si="0"/>
        <v>52.000026624</v>
      </c>
      <c r="O15" s="18">
        <f t="shared" si="0"/>
        <v>51.999994675200007</v>
      </c>
      <c r="P15" s="18">
        <f t="shared" si="0"/>
        <v>52.000001064960003</v>
      </c>
      <c r="Q15" s="18">
        <f t="shared" si="0"/>
        <v>51.999999787008008</v>
      </c>
      <c r="R15" s="18">
        <f t="shared" si="0"/>
        <v>52.000000042598401</v>
      </c>
      <c r="S15" s="18">
        <f t="shared" si="0"/>
        <v>51.999999991480323</v>
      </c>
      <c r="T15" s="18">
        <f t="shared" si="0"/>
        <v>52.000000001703938</v>
      </c>
    </row>
    <row r="16" spans="4:20" x14ac:dyDescent="0.2">
      <c r="D16" s="12" t="s">
        <v>165</v>
      </c>
      <c r="E16" s="18">
        <f>E14-E15</f>
        <v>312</v>
      </c>
      <c r="F16" s="18">
        <f>F14-F15</f>
        <v>249.6</v>
      </c>
      <c r="G16" s="18">
        <f t="shared" ref="G16:T16" si="1">G14-G15</f>
        <v>262.08</v>
      </c>
      <c r="H16" s="18">
        <f t="shared" si="1"/>
        <v>259.584</v>
      </c>
      <c r="I16" s="18">
        <f>I14-I15</f>
        <v>260.08319999999998</v>
      </c>
      <c r="J16" s="18">
        <f t="shared" si="1"/>
        <v>259.98336</v>
      </c>
      <c r="K16" s="18">
        <f t="shared" si="1"/>
        <v>260.00332800000001</v>
      </c>
      <c r="L16" s="18">
        <f t="shared" si="1"/>
        <v>259.99933440000001</v>
      </c>
      <c r="M16" s="18">
        <f t="shared" si="1"/>
        <v>260.00013311999999</v>
      </c>
      <c r="N16" s="18">
        <f t="shared" si="1"/>
        <v>259.99997337600001</v>
      </c>
      <c r="O16" s="18">
        <f t="shared" si="1"/>
        <v>260.00000532479999</v>
      </c>
      <c r="P16" s="18">
        <f t="shared" si="1"/>
        <v>259.99999893504003</v>
      </c>
      <c r="Q16" s="18">
        <f t="shared" si="1"/>
        <v>260.00000021299201</v>
      </c>
      <c r="R16" s="18">
        <f t="shared" si="1"/>
        <v>259.9999999574016</v>
      </c>
      <c r="S16" s="18">
        <f t="shared" si="1"/>
        <v>260.00000000851969</v>
      </c>
      <c r="T16" s="18">
        <f t="shared" si="1"/>
        <v>259.99999999829606</v>
      </c>
    </row>
    <row r="17" spans="4:20" x14ac:dyDescent="0.2">
      <c r="D17" s="12" t="s">
        <v>166</v>
      </c>
      <c r="E17" s="18">
        <f>E16</f>
        <v>312</v>
      </c>
      <c r="F17" s="18">
        <f>F16+E17</f>
        <v>561.6</v>
      </c>
      <c r="G17" s="18">
        <f t="shared" ref="G17:T17" si="2">G16+F17</f>
        <v>823.68000000000006</v>
      </c>
      <c r="H17" s="18">
        <f t="shared" si="2"/>
        <v>1083.2640000000001</v>
      </c>
      <c r="I17" s="18">
        <f>I16+H17</f>
        <v>1343.3472000000002</v>
      </c>
      <c r="J17" s="18">
        <f t="shared" si="2"/>
        <v>1603.3305600000001</v>
      </c>
      <c r="K17" s="18">
        <f t="shared" si="2"/>
        <v>1863.3338880000001</v>
      </c>
      <c r="L17" s="18">
        <f t="shared" si="2"/>
        <v>2123.3332224000001</v>
      </c>
      <c r="M17" s="18">
        <f t="shared" si="2"/>
        <v>2383.3333555200002</v>
      </c>
      <c r="N17" s="18">
        <f t="shared" si="2"/>
        <v>2643.3333288960002</v>
      </c>
      <c r="O17" s="18">
        <f t="shared" si="2"/>
        <v>2903.3333342208002</v>
      </c>
      <c r="P17" s="18">
        <f t="shared" si="2"/>
        <v>3163.3333331558401</v>
      </c>
      <c r="Q17" s="18">
        <f t="shared" si="2"/>
        <v>3423.333333368832</v>
      </c>
      <c r="R17" s="18">
        <f t="shared" si="2"/>
        <v>3683.3333333262335</v>
      </c>
      <c r="S17" s="18">
        <f t="shared" si="2"/>
        <v>3943.3333333347532</v>
      </c>
      <c r="T17" s="18">
        <f t="shared" si="2"/>
        <v>4203.3333333330493</v>
      </c>
    </row>
    <row r="18" spans="4:20" x14ac:dyDescent="0.2">
      <c r="D18" s="12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4:20" x14ac:dyDescent="0.2">
      <c r="D19" s="12" t="s">
        <v>167</v>
      </c>
      <c r="E19" s="11">
        <f>E17*$E$8</f>
        <v>19500</v>
      </c>
      <c r="F19" s="11">
        <f t="shared" ref="F19:T19" si="3">F17*$E$8</f>
        <v>35100</v>
      </c>
      <c r="G19" s="11">
        <f t="shared" si="3"/>
        <v>51480.000000000007</v>
      </c>
      <c r="H19" s="11">
        <f t="shared" si="3"/>
        <v>67704.000000000015</v>
      </c>
      <c r="I19" s="11">
        <f t="shared" si="3"/>
        <v>83959.200000000012</v>
      </c>
      <c r="J19" s="11">
        <f t="shared" si="3"/>
        <v>100208.16</v>
      </c>
      <c r="K19" s="11">
        <f t="shared" si="3"/>
        <v>116458.368</v>
      </c>
      <c r="L19" s="11">
        <f t="shared" si="3"/>
        <v>132708.32639999999</v>
      </c>
      <c r="M19" s="11">
        <f t="shared" si="3"/>
        <v>148958.33472000001</v>
      </c>
      <c r="N19" s="11">
        <f t="shared" si="3"/>
        <v>165208.333056</v>
      </c>
      <c r="O19" s="11">
        <f t="shared" si="3"/>
        <v>181458.33338880001</v>
      </c>
      <c r="P19" s="11">
        <f t="shared" si="3"/>
        <v>197708.33332224001</v>
      </c>
      <c r="Q19" s="11">
        <f t="shared" si="3"/>
        <v>213958.33333555199</v>
      </c>
      <c r="R19" s="11">
        <f t="shared" si="3"/>
        <v>230208.3333328896</v>
      </c>
      <c r="S19" s="11">
        <f t="shared" si="3"/>
        <v>246458.33333342208</v>
      </c>
      <c r="T19" s="11">
        <f t="shared" si="3"/>
        <v>262708.33333331556</v>
      </c>
    </row>
    <row r="20" spans="4:20" x14ac:dyDescent="0.2">
      <c r="D20" s="12" t="s">
        <v>210</v>
      </c>
      <c r="E20" s="11">
        <f>-E14*$E$7</f>
        <v>-109.19999999999999</v>
      </c>
      <c r="F20" s="11">
        <f t="shared" ref="F20:T20" si="4">-F14*$E$7</f>
        <v>-109.19999999999999</v>
      </c>
      <c r="G20" s="11">
        <f t="shared" si="4"/>
        <v>-109.19999999999999</v>
      </c>
      <c r="H20" s="11">
        <f>-H14*$E$7</f>
        <v>-109.19999999999999</v>
      </c>
      <c r="I20" s="11">
        <f t="shared" si="4"/>
        <v>-109.19999999999999</v>
      </c>
      <c r="J20" s="11">
        <f t="shared" si="4"/>
        <v>-109.19999999999999</v>
      </c>
      <c r="K20" s="11">
        <f t="shared" si="4"/>
        <v>-109.19999999999999</v>
      </c>
      <c r="L20" s="11">
        <f t="shared" si="4"/>
        <v>-109.19999999999999</v>
      </c>
      <c r="M20" s="11">
        <f t="shared" si="4"/>
        <v>-109.19999999999999</v>
      </c>
      <c r="N20" s="11">
        <f t="shared" si="4"/>
        <v>-109.19999999999999</v>
      </c>
      <c r="O20" s="11">
        <f t="shared" si="4"/>
        <v>-109.19999999999999</v>
      </c>
      <c r="P20" s="11">
        <f t="shared" si="4"/>
        <v>-109.19999999999999</v>
      </c>
      <c r="Q20" s="11">
        <f t="shared" si="4"/>
        <v>-109.19999999999999</v>
      </c>
      <c r="R20" s="11">
        <f t="shared" si="4"/>
        <v>-109.19999999999999</v>
      </c>
      <c r="S20" s="11">
        <f t="shared" si="4"/>
        <v>-109.19999999999999</v>
      </c>
      <c r="T20" s="11">
        <f t="shared" si="4"/>
        <v>-109.19999999999999</v>
      </c>
    </row>
    <row r="21" spans="4:20" x14ac:dyDescent="0.2">
      <c r="D21" s="12" t="s">
        <v>211</v>
      </c>
      <c r="E21" s="11">
        <f>-E19*$E$10</f>
        <v>-1950</v>
      </c>
      <c r="F21" s="11">
        <f t="shared" ref="F21:T21" si="5">-F19*$E$10</f>
        <v>-3510</v>
      </c>
      <c r="G21" s="11">
        <f t="shared" si="5"/>
        <v>-5148.0000000000009</v>
      </c>
      <c r="H21" s="11">
        <f t="shared" si="5"/>
        <v>-6770.4000000000015</v>
      </c>
      <c r="I21" s="11">
        <f t="shared" si="5"/>
        <v>-8395.9200000000019</v>
      </c>
      <c r="J21" s="11">
        <f t="shared" si="5"/>
        <v>-10020.816000000001</v>
      </c>
      <c r="K21" s="11">
        <f t="shared" si="5"/>
        <v>-11645.836800000001</v>
      </c>
      <c r="L21" s="11">
        <f t="shared" si="5"/>
        <v>-13270.832640000001</v>
      </c>
      <c r="M21" s="11">
        <f t="shared" si="5"/>
        <v>-14895.833472000002</v>
      </c>
      <c r="N21" s="11">
        <f t="shared" si="5"/>
        <v>-16520.833305600001</v>
      </c>
      <c r="O21" s="11">
        <f t="shared" si="5"/>
        <v>-18145.833338880002</v>
      </c>
      <c r="P21" s="11">
        <f t="shared" si="5"/>
        <v>-19770.833332224003</v>
      </c>
      <c r="Q21" s="11">
        <f t="shared" si="5"/>
        <v>-21395.833333555202</v>
      </c>
      <c r="R21" s="11">
        <f t="shared" si="5"/>
        <v>-23020.83333328896</v>
      </c>
      <c r="S21" s="11">
        <f t="shared" si="5"/>
        <v>-24645.833333342209</v>
      </c>
      <c r="T21" s="11">
        <f t="shared" si="5"/>
        <v>-26270.833333331557</v>
      </c>
    </row>
    <row r="22" spans="4:20" x14ac:dyDescent="0.2">
      <c r="D22" s="12" t="s">
        <v>168</v>
      </c>
      <c r="E22" s="11">
        <f>SUM(E19:E21)</f>
        <v>17440.8</v>
      </c>
      <c r="F22" s="11">
        <f t="shared" ref="F22:T22" si="6">SUM(F19:F21)</f>
        <v>31480.800000000003</v>
      </c>
      <c r="G22" s="11">
        <f t="shared" si="6"/>
        <v>46222.80000000001</v>
      </c>
      <c r="H22" s="11">
        <f t="shared" si="6"/>
        <v>60824.400000000016</v>
      </c>
      <c r="I22" s="11">
        <f t="shared" si="6"/>
        <v>75454.080000000016</v>
      </c>
      <c r="J22" s="11">
        <f t="shared" si="6"/>
        <v>90078.144</v>
      </c>
      <c r="K22" s="11">
        <f t="shared" si="6"/>
        <v>104703.3312</v>
      </c>
      <c r="L22" s="11">
        <f t="shared" si="6"/>
        <v>119328.29375999997</v>
      </c>
      <c r="M22" s="11">
        <f t="shared" si="6"/>
        <v>133953.301248</v>
      </c>
      <c r="N22" s="11">
        <f t="shared" si="6"/>
        <v>148578.29975039998</v>
      </c>
      <c r="O22" s="11">
        <f t="shared" si="6"/>
        <v>163203.30004991998</v>
      </c>
      <c r="P22" s="11">
        <f t="shared" si="6"/>
        <v>177828.29999001601</v>
      </c>
      <c r="Q22" s="11">
        <f t="shared" si="6"/>
        <v>192453.30000199677</v>
      </c>
      <c r="R22" s="11">
        <f t="shared" si="6"/>
        <v>207078.29999960063</v>
      </c>
      <c r="S22" s="11">
        <f t="shared" si="6"/>
        <v>221703.30000007985</v>
      </c>
      <c r="T22" s="11">
        <f t="shared" si="6"/>
        <v>236328.29999998398</v>
      </c>
    </row>
    <row r="24" spans="4:20" ht="12.75" thickBot="1" x14ac:dyDescent="0.25"/>
    <row r="25" spans="4:20" ht="12.75" thickBot="1" x14ac:dyDescent="0.25">
      <c r="D25" s="19" t="s">
        <v>169</v>
      </c>
    </row>
    <row r="26" spans="4:20" x14ac:dyDescent="0.2">
      <c r="D26" s="10"/>
      <c r="E26" s="12"/>
    </row>
    <row r="27" spans="4:20" ht="36" customHeight="1" x14ac:dyDescent="0.2">
      <c r="D27" s="20" t="s">
        <v>170</v>
      </c>
      <c r="E27" s="13">
        <v>0.12</v>
      </c>
    </row>
    <row r="28" spans="4:20" x14ac:dyDescent="0.2">
      <c r="D28" s="12"/>
      <c r="E28" s="12"/>
    </row>
    <row r="29" spans="4:20" x14ac:dyDescent="0.2">
      <c r="D29" s="12" t="s">
        <v>171</v>
      </c>
      <c r="E29" s="11">
        <f>NPV($E$27/12,E22:T22)</f>
        <v>1818792.2888042675</v>
      </c>
    </row>
    <row r="30" spans="4:20" x14ac:dyDescent="0.2">
      <c r="D30" s="12"/>
      <c r="E30" s="11"/>
    </row>
    <row r="31" spans="4:20" ht="30" customHeight="1" x14ac:dyDescent="0.2">
      <c r="D31" s="48" t="s">
        <v>172</v>
      </c>
      <c r="E31" s="49"/>
    </row>
    <row r="32" spans="4:20" ht="32.25" customHeight="1" x14ac:dyDescent="0.2">
      <c r="D32" s="35" t="s">
        <v>173</v>
      </c>
      <c r="E32" s="36"/>
    </row>
    <row r="34" spans="4:5" x14ac:dyDescent="0.2">
      <c r="D34" s="8" t="s">
        <v>174</v>
      </c>
    </row>
    <row r="35" spans="4:5" x14ac:dyDescent="0.2">
      <c r="D35" s="8" t="s">
        <v>175</v>
      </c>
      <c r="E35" s="8">
        <v>52</v>
      </c>
    </row>
    <row r="36" spans="4:5" x14ac:dyDescent="0.2">
      <c r="D36" s="22" t="s">
        <v>176</v>
      </c>
    </row>
    <row r="37" spans="4:5" x14ac:dyDescent="0.2">
      <c r="D37" s="21" t="s">
        <v>177</v>
      </c>
      <c r="E37" s="8">
        <v>1</v>
      </c>
    </row>
    <row r="38" spans="4:5" x14ac:dyDescent="0.2">
      <c r="D38" s="21" t="s">
        <v>178</v>
      </c>
      <c r="E38" s="8">
        <v>1</v>
      </c>
    </row>
    <row r="39" spans="4:5" x14ac:dyDescent="0.2">
      <c r="D39" s="8" t="s">
        <v>179</v>
      </c>
      <c r="E39" s="8">
        <v>2</v>
      </c>
    </row>
  </sheetData>
  <mergeCells count="8">
    <mergeCell ref="D3:E3"/>
    <mergeCell ref="D4:E4"/>
    <mergeCell ref="D31:E31"/>
    <mergeCell ref="D32:E32"/>
    <mergeCell ref="E12:H12"/>
    <mergeCell ref="I12:L12"/>
    <mergeCell ref="M12:P12"/>
    <mergeCell ref="Q12:T12"/>
  </mergeCells>
  <pageMargins left="0.25" right="0.25" top="0.75" bottom="0.75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B30" sqref="B30"/>
    </sheetView>
  </sheetViews>
  <sheetFormatPr defaultRowHeight="15" x14ac:dyDescent="0.25"/>
  <cols>
    <col min="1" max="1" width="26.85546875" bestFit="1" customWidth="1"/>
    <col min="2" max="2" width="13.7109375" bestFit="1" customWidth="1"/>
    <col min="3" max="3" width="11.140625" bestFit="1" customWidth="1"/>
    <col min="4" max="4" width="13.7109375" bestFit="1" customWidth="1"/>
    <col min="5" max="5" width="11.140625" bestFit="1" customWidth="1"/>
    <col min="6" max="6" width="13.7109375" bestFit="1" customWidth="1"/>
    <col min="7" max="7" width="11.140625" bestFit="1" customWidth="1"/>
    <col min="8" max="8" width="13.7109375" bestFit="1" customWidth="1"/>
    <col min="9" max="9" width="11.140625" bestFit="1" customWidth="1"/>
    <col min="10" max="11" width="27.7109375" bestFit="1" customWidth="1"/>
  </cols>
  <sheetData>
    <row r="1" spans="1:11" x14ac:dyDescent="0.25">
      <c r="A1" s="51" t="s">
        <v>180</v>
      </c>
      <c r="B1" s="50" t="s">
        <v>181</v>
      </c>
      <c r="C1" s="50"/>
      <c r="D1" s="50" t="s">
        <v>182</v>
      </c>
      <c r="E1" s="50"/>
      <c r="F1" s="50" t="s">
        <v>183</v>
      </c>
      <c r="G1" s="50"/>
      <c r="H1" s="50" t="s">
        <v>178</v>
      </c>
      <c r="I1" s="50"/>
      <c r="J1" s="50" t="s">
        <v>184</v>
      </c>
      <c r="K1" s="50"/>
    </row>
    <row r="2" spans="1:11" x14ac:dyDescent="0.25">
      <c r="A2" s="51"/>
      <c r="B2" s="23" t="s">
        <v>185</v>
      </c>
      <c r="C2" s="23" t="s">
        <v>186</v>
      </c>
      <c r="D2" s="23" t="s">
        <v>185</v>
      </c>
      <c r="E2" s="23" t="s">
        <v>186</v>
      </c>
      <c r="F2" s="23" t="s">
        <v>185</v>
      </c>
      <c r="G2" s="23" t="s">
        <v>186</v>
      </c>
      <c r="H2" s="23" t="s">
        <v>185</v>
      </c>
      <c r="I2" s="23" t="s">
        <v>186</v>
      </c>
      <c r="J2" s="23" t="s">
        <v>187</v>
      </c>
      <c r="K2" s="23" t="s">
        <v>188</v>
      </c>
    </row>
    <row r="3" spans="1:11" x14ac:dyDescent="0.25">
      <c r="A3" s="24" t="s">
        <v>189</v>
      </c>
      <c r="B3" s="25">
        <v>300</v>
      </c>
      <c r="C3" s="25">
        <v>1000</v>
      </c>
      <c r="D3" s="25">
        <v>100</v>
      </c>
      <c r="E3" s="25">
        <v>300</v>
      </c>
      <c r="F3" s="26" t="s">
        <v>107</v>
      </c>
      <c r="G3" s="25">
        <v>900</v>
      </c>
      <c r="H3" s="26" t="s">
        <v>107</v>
      </c>
      <c r="I3" s="25">
        <v>100</v>
      </c>
      <c r="J3" s="25">
        <v>3000</v>
      </c>
      <c r="K3" s="25">
        <v>5000</v>
      </c>
    </row>
    <row r="4" spans="1:11" x14ac:dyDescent="0.25">
      <c r="A4" s="24" t="s">
        <v>190</v>
      </c>
      <c r="B4" s="25">
        <f>B3*0.06</f>
        <v>18</v>
      </c>
      <c r="C4" s="25">
        <f t="shared" ref="C4:K4" si="0">C3*0.06</f>
        <v>60</v>
      </c>
      <c r="D4" s="25">
        <f t="shared" si="0"/>
        <v>6</v>
      </c>
      <c r="E4" s="25">
        <f t="shared" si="0"/>
        <v>18</v>
      </c>
      <c r="F4" s="26" t="s">
        <v>107</v>
      </c>
      <c r="G4" s="25">
        <f t="shared" si="0"/>
        <v>54</v>
      </c>
      <c r="H4" s="26" t="s">
        <v>107</v>
      </c>
      <c r="I4" s="25">
        <f t="shared" si="0"/>
        <v>6</v>
      </c>
      <c r="J4" s="25">
        <f t="shared" si="0"/>
        <v>180</v>
      </c>
      <c r="K4" s="25">
        <f t="shared" si="0"/>
        <v>300</v>
      </c>
    </row>
    <row r="5" spans="1:11" x14ac:dyDescent="0.25">
      <c r="A5" s="24" t="s">
        <v>191</v>
      </c>
      <c r="B5" s="25">
        <f>SUM(B3:B4)</f>
        <v>318</v>
      </c>
      <c r="C5" s="25">
        <f t="shared" ref="C5:K5" si="1">SUM(C3:C4)</f>
        <v>1060</v>
      </c>
      <c r="D5" s="25">
        <f t="shared" si="1"/>
        <v>106</v>
      </c>
      <c r="E5" s="25">
        <f t="shared" si="1"/>
        <v>318</v>
      </c>
      <c r="F5" s="26" t="s">
        <v>107</v>
      </c>
      <c r="G5" s="25">
        <f t="shared" si="1"/>
        <v>954</v>
      </c>
      <c r="H5" s="26" t="s">
        <v>107</v>
      </c>
      <c r="I5" s="25">
        <f t="shared" si="1"/>
        <v>106</v>
      </c>
      <c r="J5" s="25">
        <f t="shared" si="1"/>
        <v>3180</v>
      </c>
      <c r="K5" s="25">
        <f t="shared" si="1"/>
        <v>5300</v>
      </c>
    </row>
    <row r="6" spans="1:11" x14ac:dyDescent="0.25">
      <c r="A6" s="52"/>
      <c r="B6" s="53"/>
      <c r="C6" s="53"/>
      <c r="D6" s="53"/>
      <c r="E6" s="53"/>
      <c r="F6" s="53"/>
      <c r="G6" s="53"/>
      <c r="H6" s="53"/>
      <c r="I6" s="53"/>
      <c r="J6" s="53"/>
      <c r="K6" s="54"/>
    </row>
    <row r="7" spans="1:11" x14ac:dyDescent="0.25">
      <c r="A7" s="24" t="s">
        <v>192</v>
      </c>
      <c r="B7" s="25">
        <v>15</v>
      </c>
      <c r="C7" s="25">
        <v>50</v>
      </c>
      <c r="D7" s="25">
        <v>5</v>
      </c>
      <c r="E7" s="25">
        <v>20</v>
      </c>
      <c r="F7" s="26" t="s">
        <v>107</v>
      </c>
      <c r="G7" s="25">
        <v>50</v>
      </c>
      <c r="H7" s="26" t="s">
        <v>107</v>
      </c>
      <c r="I7" s="25">
        <v>5</v>
      </c>
      <c r="J7" s="25">
        <v>300</v>
      </c>
      <c r="K7" s="25">
        <v>600</v>
      </c>
    </row>
    <row r="8" spans="1:11" x14ac:dyDescent="0.25">
      <c r="A8" s="24" t="s">
        <v>193</v>
      </c>
      <c r="B8" s="1">
        <f>B3*0.3</f>
        <v>90</v>
      </c>
      <c r="C8" s="1">
        <f>C3*0.3</f>
        <v>300</v>
      </c>
      <c r="D8" s="1">
        <f>D3*0.3</f>
        <v>30</v>
      </c>
      <c r="E8" s="1">
        <f>E3*0.3</f>
        <v>90</v>
      </c>
      <c r="F8" s="26" t="s">
        <v>107</v>
      </c>
      <c r="G8" s="1">
        <f>G3*0.3</f>
        <v>270</v>
      </c>
      <c r="H8" s="26" t="s">
        <v>107</v>
      </c>
      <c r="I8" s="1">
        <f>I3*0.3</f>
        <v>30</v>
      </c>
      <c r="J8" s="1">
        <f>J3*0.3</f>
        <v>900</v>
      </c>
      <c r="K8" s="1">
        <f>K3*0.3</f>
        <v>1500</v>
      </c>
    </row>
    <row r="9" spans="1:11" x14ac:dyDescent="0.25">
      <c r="A9" s="24" t="s">
        <v>194</v>
      </c>
      <c r="B9" s="25">
        <f>SUM(B7:B8)</f>
        <v>105</v>
      </c>
      <c r="C9" s="25">
        <f t="shared" ref="C9:K9" si="2">SUM(C7:C8)</f>
        <v>350</v>
      </c>
      <c r="D9" s="25">
        <f t="shared" si="2"/>
        <v>35</v>
      </c>
      <c r="E9" s="25">
        <f t="shared" si="2"/>
        <v>110</v>
      </c>
      <c r="F9" s="26" t="s">
        <v>107</v>
      </c>
      <c r="G9" s="25">
        <f t="shared" si="2"/>
        <v>320</v>
      </c>
      <c r="H9" s="26" t="s">
        <v>107</v>
      </c>
      <c r="I9" s="25">
        <f t="shared" si="2"/>
        <v>35</v>
      </c>
      <c r="J9" s="25">
        <f t="shared" si="2"/>
        <v>1200</v>
      </c>
      <c r="K9" s="25">
        <f t="shared" si="2"/>
        <v>2100</v>
      </c>
    </row>
    <row r="10" spans="1:11" x14ac:dyDescent="0.25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4"/>
    </row>
    <row r="11" spans="1:11" x14ac:dyDescent="0.25">
      <c r="A11" s="24" t="s">
        <v>195</v>
      </c>
      <c r="B11" s="25">
        <f>B3*0.015</f>
        <v>4.5</v>
      </c>
      <c r="C11" s="25">
        <f t="shared" ref="C11:K11" si="3">C3*0.015</f>
        <v>15</v>
      </c>
      <c r="D11" s="25">
        <f t="shared" si="3"/>
        <v>1.5</v>
      </c>
      <c r="E11" s="25">
        <f t="shared" si="3"/>
        <v>4.5</v>
      </c>
      <c r="F11" s="26" t="s">
        <v>107</v>
      </c>
      <c r="G11" s="25">
        <f t="shared" si="3"/>
        <v>13.5</v>
      </c>
      <c r="H11" s="26" t="s">
        <v>107</v>
      </c>
      <c r="I11" s="25">
        <f t="shared" si="3"/>
        <v>1.5</v>
      </c>
      <c r="J11" s="25">
        <f t="shared" si="3"/>
        <v>45</v>
      </c>
      <c r="K11" s="25">
        <f t="shared" si="3"/>
        <v>75</v>
      </c>
    </row>
    <row r="12" spans="1:11" x14ac:dyDescent="0.25">
      <c r="A12" s="27"/>
      <c r="B12" s="28"/>
      <c r="C12" s="28"/>
      <c r="D12" s="28"/>
      <c r="E12" s="28"/>
      <c r="F12" s="29"/>
      <c r="G12" s="28"/>
      <c r="H12" s="29"/>
      <c r="I12" s="28"/>
      <c r="J12" s="28"/>
      <c r="K12" s="28"/>
    </row>
    <row r="13" spans="1:11" x14ac:dyDescent="0.25">
      <c r="A13" s="30" t="s">
        <v>196</v>
      </c>
      <c r="B13" s="31"/>
      <c r="C13" s="31"/>
      <c r="D13" s="31"/>
      <c r="E13" s="31"/>
      <c r="F13" s="32"/>
      <c r="G13" s="31"/>
      <c r="H13" s="32"/>
      <c r="I13" s="31"/>
      <c r="J13" s="32"/>
      <c r="K13" s="31"/>
    </row>
    <row r="14" spans="1:11" x14ac:dyDescent="0.25">
      <c r="A14" s="51" t="s">
        <v>180</v>
      </c>
      <c r="B14" s="50" t="s">
        <v>181</v>
      </c>
      <c r="C14" s="50"/>
      <c r="D14" s="50" t="s">
        <v>182</v>
      </c>
      <c r="E14" s="50"/>
      <c r="F14" s="50" t="s">
        <v>183</v>
      </c>
      <c r="G14" s="50"/>
      <c r="H14" s="50" t="s">
        <v>178</v>
      </c>
      <c r="I14" s="50"/>
      <c r="J14" s="50" t="s">
        <v>184</v>
      </c>
      <c r="K14" s="50"/>
    </row>
    <row r="15" spans="1:11" x14ac:dyDescent="0.25">
      <c r="A15" s="51"/>
      <c r="B15" s="50" t="s">
        <v>197</v>
      </c>
      <c r="C15" s="50"/>
      <c r="D15" s="50" t="s">
        <v>197</v>
      </c>
      <c r="E15" s="50"/>
      <c r="F15" s="50" t="s">
        <v>197</v>
      </c>
      <c r="G15" s="50"/>
      <c r="H15" s="50" t="s">
        <v>197</v>
      </c>
      <c r="I15" s="50"/>
      <c r="J15" s="50" t="s">
        <v>197</v>
      </c>
      <c r="K15" s="50"/>
    </row>
    <row r="16" spans="1:11" x14ac:dyDescent="0.25">
      <c r="A16" s="24" t="s">
        <v>198</v>
      </c>
      <c r="B16" s="55">
        <v>80</v>
      </c>
      <c r="C16" s="55"/>
      <c r="D16" s="55">
        <v>100</v>
      </c>
      <c r="E16" s="55"/>
      <c r="F16" s="55">
        <v>100</v>
      </c>
      <c r="G16" s="55"/>
      <c r="H16" s="55">
        <v>20</v>
      </c>
      <c r="I16" s="55"/>
      <c r="J16" s="33">
        <v>200</v>
      </c>
      <c r="K16" s="34">
        <v>500</v>
      </c>
    </row>
    <row r="17" spans="1:11" x14ac:dyDescent="0.25">
      <c r="A17" s="24" t="s">
        <v>199</v>
      </c>
      <c r="B17" s="55">
        <v>1500</v>
      </c>
      <c r="C17" s="55"/>
      <c r="D17" s="55">
        <v>1500</v>
      </c>
      <c r="E17" s="55"/>
      <c r="F17" s="55">
        <v>1500</v>
      </c>
      <c r="G17" s="55"/>
      <c r="H17" s="55">
        <v>1500</v>
      </c>
      <c r="I17" s="55"/>
      <c r="J17" s="34">
        <v>1500</v>
      </c>
      <c r="K17" s="34">
        <v>1500</v>
      </c>
    </row>
    <row r="18" spans="1:11" x14ac:dyDescent="0.25">
      <c r="A18" s="24" t="s">
        <v>200</v>
      </c>
      <c r="B18" s="55">
        <v>1500</v>
      </c>
      <c r="C18" s="55"/>
      <c r="D18" s="55">
        <v>1500</v>
      </c>
      <c r="E18" s="55"/>
      <c r="F18" s="55">
        <v>1500</v>
      </c>
      <c r="G18" s="55"/>
      <c r="H18" s="55">
        <v>1500</v>
      </c>
      <c r="I18" s="55"/>
      <c r="J18" s="34">
        <v>1500</v>
      </c>
      <c r="K18" s="34">
        <v>1500</v>
      </c>
    </row>
    <row r="19" spans="1:11" x14ac:dyDescent="0.25">
      <c r="A19" s="24" t="s">
        <v>201</v>
      </c>
      <c r="B19" s="55">
        <v>80</v>
      </c>
      <c r="C19" s="55"/>
      <c r="D19" s="55">
        <v>100</v>
      </c>
      <c r="E19" s="55"/>
      <c r="F19" s="55">
        <v>100</v>
      </c>
      <c r="G19" s="55"/>
      <c r="H19" s="55">
        <v>20</v>
      </c>
      <c r="I19" s="55"/>
      <c r="J19" s="33">
        <v>200</v>
      </c>
      <c r="K19" s="34">
        <v>500</v>
      </c>
    </row>
    <row r="20" spans="1:11" x14ac:dyDescent="0.25">
      <c r="A20" s="24" t="s">
        <v>202</v>
      </c>
      <c r="B20" s="55">
        <v>1500</v>
      </c>
      <c r="C20" s="55"/>
      <c r="D20" s="55">
        <v>1500</v>
      </c>
      <c r="E20" s="55"/>
      <c r="F20" s="55">
        <v>1500</v>
      </c>
      <c r="G20" s="55"/>
      <c r="H20" s="55">
        <v>1500</v>
      </c>
      <c r="I20" s="55"/>
      <c r="J20" s="34">
        <v>1500</v>
      </c>
      <c r="K20" s="34">
        <v>1500</v>
      </c>
    </row>
    <row r="21" spans="1:11" x14ac:dyDescent="0.25">
      <c r="A21" s="27" t="s">
        <v>203</v>
      </c>
    </row>
    <row r="22" spans="1:11" x14ac:dyDescent="0.25">
      <c r="H22" t="s">
        <v>204</v>
      </c>
    </row>
  </sheetData>
  <mergeCells count="39">
    <mergeCell ref="B20:C20"/>
    <mergeCell ref="D20:E20"/>
    <mergeCell ref="F20:G20"/>
    <mergeCell ref="H20:I20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A6:K6"/>
    <mergeCell ref="A10:K10"/>
    <mergeCell ref="A14:A15"/>
    <mergeCell ref="B14:C14"/>
    <mergeCell ref="D14:E14"/>
    <mergeCell ref="F14:G14"/>
    <mergeCell ref="H14:I14"/>
    <mergeCell ref="J14:K14"/>
    <mergeCell ref="B15:C15"/>
    <mergeCell ref="D15:E15"/>
    <mergeCell ref="F15:G15"/>
    <mergeCell ref="H15:I15"/>
    <mergeCell ref="J15:K15"/>
    <mergeCell ref="J1:K1"/>
    <mergeCell ref="A1:A2"/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I9" sqref="I9"/>
    </sheetView>
  </sheetViews>
  <sheetFormatPr defaultRowHeight="15" x14ac:dyDescent="0.25"/>
  <cols>
    <col min="1" max="1" width="4.140625" bestFit="1" customWidth="1"/>
    <col min="2" max="2" width="28.7109375" bestFit="1" customWidth="1"/>
    <col min="3" max="3" width="12.85546875" bestFit="1" customWidth="1"/>
    <col min="4" max="4" width="11.42578125" bestFit="1" customWidth="1"/>
    <col min="5" max="5" width="19" bestFit="1" customWidth="1"/>
    <col min="6" max="6" width="17" bestFit="1" customWidth="1"/>
    <col min="7" max="7" width="27.28515625" bestFit="1" customWidth="1"/>
  </cols>
  <sheetData>
    <row r="1" spans="1:7" x14ac:dyDescent="0.25">
      <c r="A1" s="56" t="s">
        <v>145</v>
      </c>
      <c r="B1" s="56"/>
      <c r="C1" s="56"/>
      <c r="D1" s="56"/>
      <c r="E1" s="56"/>
      <c r="F1" s="56"/>
      <c r="G1" s="56"/>
    </row>
    <row r="2" spans="1:7" x14ac:dyDescent="0.25">
      <c r="A2" s="1" t="s">
        <v>0</v>
      </c>
      <c r="B2" s="1" t="s">
        <v>1</v>
      </c>
      <c r="C2" s="1" t="s">
        <v>2</v>
      </c>
      <c r="D2" s="1" t="s">
        <v>75</v>
      </c>
      <c r="E2" s="1" t="s">
        <v>106</v>
      </c>
      <c r="F2" s="1" t="s">
        <v>105</v>
      </c>
      <c r="G2" s="1" t="s">
        <v>103</v>
      </c>
    </row>
    <row r="3" spans="1:7" x14ac:dyDescent="0.25">
      <c r="A3" s="1">
        <v>1</v>
      </c>
      <c r="B3" s="1" t="s">
        <v>3</v>
      </c>
      <c r="C3" s="1"/>
      <c r="D3" s="1"/>
      <c r="E3" s="1" t="s">
        <v>108</v>
      </c>
      <c r="F3" s="1" t="s">
        <v>107</v>
      </c>
      <c r="G3" s="2" t="s">
        <v>109</v>
      </c>
    </row>
    <row r="4" spans="1:7" x14ac:dyDescent="0.25">
      <c r="A4" s="1">
        <v>2</v>
      </c>
      <c r="B4" s="1" t="s">
        <v>4</v>
      </c>
      <c r="C4" s="1"/>
      <c r="D4" s="1" t="s">
        <v>5</v>
      </c>
      <c r="E4" s="1" t="s">
        <v>110</v>
      </c>
      <c r="F4" s="1" t="s">
        <v>111</v>
      </c>
      <c r="G4" s="2" t="s">
        <v>6</v>
      </c>
    </row>
    <row r="5" spans="1:7" x14ac:dyDescent="0.25">
      <c r="A5" s="1">
        <v>3</v>
      </c>
      <c r="B5" s="1" t="s">
        <v>7</v>
      </c>
      <c r="C5" s="1"/>
      <c r="D5" s="1" t="s">
        <v>104</v>
      </c>
      <c r="E5" s="1" t="s">
        <v>110</v>
      </c>
      <c r="F5" s="1" t="s">
        <v>112</v>
      </c>
      <c r="G5" s="2" t="s">
        <v>8</v>
      </c>
    </row>
    <row r="6" spans="1:7" x14ac:dyDescent="0.25">
      <c r="A6" s="1">
        <v>4</v>
      </c>
      <c r="B6" s="1" t="s">
        <v>9</v>
      </c>
      <c r="C6" s="1"/>
      <c r="D6" s="1" t="s">
        <v>10</v>
      </c>
      <c r="E6" s="1" t="s">
        <v>110</v>
      </c>
      <c r="F6" s="1" t="s">
        <v>113</v>
      </c>
      <c r="G6" s="2" t="s">
        <v>11</v>
      </c>
    </row>
    <row r="7" spans="1:7" x14ac:dyDescent="0.25">
      <c r="A7" s="1">
        <v>5</v>
      </c>
      <c r="B7" s="1" t="s">
        <v>12</v>
      </c>
      <c r="C7" s="1"/>
      <c r="D7" s="1" t="s">
        <v>13</v>
      </c>
      <c r="E7" s="1" t="s">
        <v>110</v>
      </c>
      <c r="F7" s="1" t="s">
        <v>114</v>
      </c>
      <c r="G7" s="2" t="s">
        <v>14</v>
      </c>
    </row>
    <row r="8" spans="1:7" x14ac:dyDescent="0.25">
      <c r="A8" s="1">
        <v>6</v>
      </c>
      <c r="B8" s="1" t="s">
        <v>15</v>
      </c>
      <c r="C8" s="1"/>
      <c r="D8" s="1" t="s">
        <v>16</v>
      </c>
      <c r="E8" s="1" t="s">
        <v>110</v>
      </c>
      <c r="F8" s="1" t="s">
        <v>115</v>
      </c>
      <c r="G8" s="2" t="s">
        <v>17</v>
      </c>
    </row>
    <row r="9" spans="1:7" x14ac:dyDescent="0.25">
      <c r="A9" s="1">
        <v>7</v>
      </c>
      <c r="B9" s="1" t="s">
        <v>18</v>
      </c>
      <c r="C9" s="1"/>
      <c r="D9" s="1" t="s">
        <v>19</v>
      </c>
      <c r="E9" s="1" t="s">
        <v>110</v>
      </c>
      <c r="F9" s="1" t="s">
        <v>116</v>
      </c>
      <c r="G9" s="2" t="s">
        <v>20</v>
      </c>
    </row>
    <row r="10" spans="1:7" x14ac:dyDescent="0.25">
      <c r="A10" s="1">
        <v>8</v>
      </c>
      <c r="B10" s="1" t="s">
        <v>21</v>
      </c>
      <c r="C10" s="1"/>
      <c r="D10" s="1" t="s">
        <v>22</v>
      </c>
      <c r="E10" s="1" t="s">
        <v>110</v>
      </c>
      <c r="F10" s="1" t="s">
        <v>117</v>
      </c>
      <c r="G10" s="2" t="s">
        <v>23</v>
      </c>
    </row>
    <row r="11" spans="1:7" x14ac:dyDescent="0.25">
      <c r="A11" s="1">
        <v>9</v>
      </c>
      <c r="B11" s="1" t="s">
        <v>24</v>
      </c>
      <c r="C11" s="1"/>
      <c r="D11" s="1" t="s">
        <v>25</v>
      </c>
      <c r="E11" s="1" t="s">
        <v>110</v>
      </c>
      <c r="F11" s="1" t="s">
        <v>118</v>
      </c>
      <c r="G11" s="2" t="s">
        <v>123</v>
      </c>
    </row>
    <row r="12" spans="1:7" x14ac:dyDescent="0.25">
      <c r="A12" s="1">
        <v>10</v>
      </c>
      <c r="B12" s="1" t="s">
        <v>26</v>
      </c>
      <c r="C12" s="1"/>
      <c r="D12" s="1" t="s">
        <v>27</v>
      </c>
      <c r="E12" s="1" t="s">
        <v>110</v>
      </c>
      <c r="F12" s="1" t="s">
        <v>119</v>
      </c>
      <c r="G12" s="2" t="s">
        <v>28</v>
      </c>
    </row>
    <row r="13" spans="1:7" x14ac:dyDescent="0.25">
      <c r="A13" s="1">
        <v>11</v>
      </c>
      <c r="B13" s="1" t="s">
        <v>29</v>
      </c>
      <c r="C13" s="1"/>
      <c r="D13" s="1"/>
      <c r="E13" s="1" t="s">
        <v>110</v>
      </c>
      <c r="F13" s="1" t="s">
        <v>120</v>
      </c>
      <c r="G13" s="2" t="s">
        <v>124</v>
      </c>
    </row>
    <row r="14" spans="1:7" x14ac:dyDescent="0.25">
      <c r="A14" s="1">
        <v>12</v>
      </c>
      <c r="B14" s="1" t="s">
        <v>30</v>
      </c>
      <c r="C14" s="1"/>
      <c r="D14" s="1" t="s">
        <v>31</v>
      </c>
      <c r="E14" s="1" t="s">
        <v>110</v>
      </c>
      <c r="F14" s="1" t="s">
        <v>121</v>
      </c>
      <c r="G14" s="2" t="s">
        <v>32</v>
      </c>
    </row>
    <row r="15" spans="1:7" x14ac:dyDescent="0.25">
      <c r="A15" s="1">
        <v>13</v>
      </c>
      <c r="B15" s="1" t="s">
        <v>33</v>
      </c>
      <c r="C15" s="1"/>
      <c r="D15" s="1" t="s">
        <v>34</v>
      </c>
      <c r="E15" s="1" t="s">
        <v>110</v>
      </c>
      <c r="F15" s="1" t="s">
        <v>122</v>
      </c>
      <c r="G15" s="2" t="s">
        <v>35</v>
      </c>
    </row>
    <row r="16" spans="1:7" x14ac:dyDescent="0.25">
      <c r="A16" s="1">
        <v>14</v>
      </c>
      <c r="B16" s="1" t="s">
        <v>36</v>
      </c>
      <c r="C16" s="1"/>
      <c r="D16" s="1" t="s">
        <v>37</v>
      </c>
      <c r="E16" s="1"/>
      <c r="F16" s="1"/>
      <c r="G16" s="1"/>
    </row>
  </sheetData>
  <mergeCells count="1">
    <mergeCell ref="A1:G1"/>
  </mergeCells>
  <hyperlinks>
    <hyperlink ref="G4" r:id="rId1"/>
    <hyperlink ref="G5" r:id="rId2"/>
    <hyperlink ref="G6" r:id="rId3"/>
    <hyperlink ref="G7" r:id="rId4"/>
    <hyperlink ref="G8" r:id="rId5"/>
    <hyperlink ref="G9" r:id="rId6"/>
    <hyperlink ref="G10" r:id="rId7"/>
    <hyperlink ref="G12" r:id="rId8"/>
    <hyperlink ref="G14" r:id="rId9"/>
    <hyperlink ref="G15" r:id="rId10"/>
    <hyperlink ref="G3" r:id="rId11"/>
    <hyperlink ref="G11" r:id="rId12"/>
    <hyperlink ref="G13" r:id="rId13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sqref="A1:G1"/>
    </sheetView>
  </sheetViews>
  <sheetFormatPr defaultRowHeight="15" x14ac:dyDescent="0.25"/>
  <cols>
    <col min="1" max="1" width="4.140625" bestFit="1" customWidth="1"/>
    <col min="2" max="2" width="28.7109375" bestFit="1" customWidth="1"/>
    <col min="3" max="4" width="12.85546875" bestFit="1" customWidth="1"/>
    <col min="5" max="5" width="20.28515625" bestFit="1" customWidth="1"/>
    <col min="6" max="6" width="17" bestFit="1" customWidth="1"/>
    <col min="7" max="7" width="24.85546875" bestFit="1" customWidth="1"/>
  </cols>
  <sheetData>
    <row r="1" spans="1:7" x14ac:dyDescent="0.25">
      <c r="A1" s="56" t="s">
        <v>144</v>
      </c>
      <c r="B1" s="56"/>
      <c r="C1" s="56"/>
      <c r="D1" s="56"/>
      <c r="E1" s="56"/>
      <c r="F1" s="56"/>
      <c r="G1" s="56"/>
    </row>
    <row r="2" spans="1:7" x14ac:dyDescent="0.25">
      <c r="A2" s="1" t="s">
        <v>0</v>
      </c>
      <c r="B2" s="1" t="s">
        <v>1</v>
      </c>
      <c r="C2" s="1" t="s">
        <v>2</v>
      </c>
      <c r="D2" s="1" t="s">
        <v>75</v>
      </c>
      <c r="E2" s="1" t="s">
        <v>106</v>
      </c>
      <c r="F2" s="1" t="s">
        <v>105</v>
      </c>
      <c r="G2" s="1" t="s">
        <v>103</v>
      </c>
    </row>
    <row r="3" spans="1:7" x14ac:dyDescent="0.25">
      <c r="A3" s="1"/>
      <c r="B3" s="1" t="s">
        <v>125</v>
      </c>
      <c r="C3" s="1"/>
      <c r="D3" s="1" t="s">
        <v>126</v>
      </c>
      <c r="E3" s="1" t="s">
        <v>108</v>
      </c>
      <c r="F3" s="4" t="s">
        <v>107</v>
      </c>
      <c r="G3" s="1"/>
    </row>
    <row r="4" spans="1:7" x14ac:dyDescent="0.25">
      <c r="A4" s="1">
        <v>1</v>
      </c>
      <c r="B4" s="1" t="s">
        <v>38</v>
      </c>
      <c r="C4" s="1"/>
      <c r="D4" s="1" t="s">
        <v>39</v>
      </c>
      <c r="E4" s="1" t="s">
        <v>127</v>
      </c>
      <c r="F4" s="4" t="s">
        <v>107</v>
      </c>
      <c r="G4" s="1"/>
    </row>
    <row r="5" spans="1:7" x14ac:dyDescent="0.25">
      <c r="A5" s="1">
        <v>2</v>
      </c>
      <c r="B5" s="1" t="s">
        <v>40</v>
      </c>
      <c r="C5" s="1"/>
      <c r="D5" s="1" t="s">
        <v>41</v>
      </c>
      <c r="E5" s="1" t="s">
        <v>110</v>
      </c>
      <c r="F5" s="1" t="s">
        <v>128</v>
      </c>
      <c r="G5" s="2"/>
    </row>
    <row r="6" spans="1:7" x14ac:dyDescent="0.25">
      <c r="A6" s="1">
        <v>3</v>
      </c>
      <c r="B6" s="1" t="s">
        <v>42</v>
      </c>
      <c r="C6" s="1"/>
      <c r="D6" s="1" t="s">
        <v>43</v>
      </c>
      <c r="E6" s="1" t="s">
        <v>110</v>
      </c>
      <c r="F6" s="1" t="s">
        <v>129</v>
      </c>
      <c r="G6" s="2"/>
    </row>
    <row r="7" spans="1:7" x14ac:dyDescent="0.25">
      <c r="A7" s="1">
        <v>4</v>
      </c>
      <c r="B7" s="1" t="s">
        <v>44</v>
      </c>
      <c r="C7" s="1"/>
      <c r="D7" s="1" t="s">
        <v>45</v>
      </c>
      <c r="E7" s="1" t="s">
        <v>110</v>
      </c>
      <c r="F7" s="1" t="s">
        <v>130</v>
      </c>
      <c r="G7" s="2"/>
    </row>
    <row r="8" spans="1:7" x14ac:dyDescent="0.25">
      <c r="A8" s="1">
        <v>5</v>
      </c>
      <c r="B8" s="1" t="s">
        <v>46</v>
      </c>
      <c r="C8" s="1"/>
      <c r="D8" s="1" t="s">
        <v>47</v>
      </c>
      <c r="E8" s="1" t="s">
        <v>110</v>
      </c>
      <c r="F8" s="1" t="s">
        <v>131</v>
      </c>
      <c r="G8" s="2"/>
    </row>
    <row r="9" spans="1:7" x14ac:dyDescent="0.25">
      <c r="A9" s="1">
        <v>6</v>
      </c>
      <c r="B9" s="1" t="s">
        <v>48</v>
      </c>
      <c r="C9" s="1"/>
      <c r="D9" s="1" t="s">
        <v>49</v>
      </c>
      <c r="E9" s="1" t="s">
        <v>110</v>
      </c>
      <c r="F9" s="1" t="s">
        <v>132</v>
      </c>
      <c r="G9" s="2"/>
    </row>
    <row r="10" spans="1:7" x14ac:dyDescent="0.25">
      <c r="A10" s="1">
        <v>7</v>
      </c>
      <c r="B10" s="1" t="s">
        <v>50</v>
      </c>
      <c r="C10" s="1"/>
      <c r="D10" s="1" t="s">
        <v>51</v>
      </c>
      <c r="E10" s="1" t="s">
        <v>110</v>
      </c>
      <c r="F10" s="1" t="s">
        <v>133</v>
      </c>
      <c r="G10" s="2"/>
    </row>
    <row r="11" spans="1:7" x14ac:dyDescent="0.25">
      <c r="A11" s="1">
        <v>8</v>
      </c>
      <c r="B11" s="1" t="s">
        <v>52</v>
      </c>
      <c r="C11" s="1"/>
      <c r="D11" s="1" t="s">
        <v>53</v>
      </c>
      <c r="E11" s="1" t="s">
        <v>110</v>
      </c>
      <c r="F11" s="1" t="s">
        <v>134</v>
      </c>
      <c r="G11" s="2"/>
    </row>
    <row r="12" spans="1:7" x14ac:dyDescent="0.25">
      <c r="A12" s="1">
        <v>9</v>
      </c>
      <c r="B12" s="1" t="s">
        <v>54</v>
      </c>
      <c r="C12" s="1"/>
      <c r="D12" s="1" t="s">
        <v>55</v>
      </c>
      <c r="E12" s="1" t="s">
        <v>110</v>
      </c>
      <c r="F12" s="1" t="s">
        <v>135</v>
      </c>
      <c r="G12" s="1"/>
    </row>
    <row r="13" spans="1:7" x14ac:dyDescent="0.25">
      <c r="A13" s="1">
        <v>10</v>
      </c>
      <c r="B13" s="1" t="s">
        <v>56</v>
      </c>
      <c r="C13" s="1"/>
      <c r="D13" s="1" t="s">
        <v>57</v>
      </c>
      <c r="E13" s="1" t="s">
        <v>110</v>
      </c>
      <c r="F13" s="1" t="s">
        <v>136</v>
      </c>
      <c r="G13" s="2"/>
    </row>
    <row r="14" spans="1:7" x14ac:dyDescent="0.25">
      <c r="A14" s="1">
        <v>11</v>
      </c>
      <c r="B14" s="1" t="s">
        <v>58</v>
      </c>
      <c r="C14" s="1"/>
      <c r="D14" s="1" t="s">
        <v>59</v>
      </c>
      <c r="E14" s="1" t="s">
        <v>110</v>
      </c>
      <c r="F14" s="1" t="s">
        <v>137</v>
      </c>
      <c r="G14" s="1"/>
    </row>
    <row r="15" spans="1:7" x14ac:dyDescent="0.25">
      <c r="A15" s="1">
        <v>12</v>
      </c>
      <c r="B15" s="1" t="s">
        <v>60</v>
      </c>
      <c r="C15" s="1"/>
      <c r="D15" s="1" t="s">
        <v>61</v>
      </c>
      <c r="E15" s="1" t="s">
        <v>110</v>
      </c>
      <c r="F15" s="1" t="s">
        <v>138</v>
      </c>
      <c r="G15" s="2"/>
    </row>
    <row r="16" spans="1:7" x14ac:dyDescent="0.25">
      <c r="A16" s="1">
        <v>13</v>
      </c>
      <c r="B16" s="1" t="s">
        <v>62</v>
      </c>
      <c r="C16" s="1"/>
      <c r="D16" s="1" t="s">
        <v>63</v>
      </c>
      <c r="E16" s="1" t="s">
        <v>110</v>
      </c>
      <c r="F16" s="1" t="s">
        <v>139</v>
      </c>
      <c r="G16" s="2"/>
    </row>
    <row r="17" spans="1:7" x14ac:dyDescent="0.25">
      <c r="A17" s="1">
        <v>14</v>
      </c>
      <c r="B17" s="1" t="s">
        <v>64</v>
      </c>
      <c r="C17" s="1"/>
      <c r="D17" s="1" t="s">
        <v>65</v>
      </c>
      <c r="E17" s="1" t="s">
        <v>110</v>
      </c>
      <c r="F17" s="1" t="s">
        <v>140</v>
      </c>
      <c r="G17" s="1"/>
    </row>
    <row r="18" spans="1:7" x14ac:dyDescent="0.25">
      <c r="A18" s="1">
        <v>15</v>
      </c>
      <c r="B18" s="3" t="s">
        <v>66</v>
      </c>
      <c r="C18" s="1"/>
      <c r="D18" s="3" t="s">
        <v>67</v>
      </c>
      <c r="E18" s="1" t="s">
        <v>110</v>
      </c>
      <c r="F18" s="3" t="s">
        <v>141</v>
      </c>
      <c r="G18" s="1"/>
    </row>
    <row r="19" spans="1:7" x14ac:dyDescent="0.25">
      <c r="A19" s="1">
        <v>16</v>
      </c>
      <c r="B19" s="3" t="s">
        <v>68</v>
      </c>
      <c r="C19" s="1"/>
      <c r="D19" s="3" t="s">
        <v>69</v>
      </c>
      <c r="E19" s="1" t="s">
        <v>110</v>
      </c>
      <c r="F19" s="3" t="s">
        <v>142</v>
      </c>
      <c r="G19" s="1"/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E23" sqref="E23"/>
    </sheetView>
  </sheetViews>
  <sheetFormatPr defaultRowHeight="15" x14ac:dyDescent="0.25"/>
  <cols>
    <col min="1" max="1" width="4.140625" bestFit="1" customWidth="1"/>
    <col min="2" max="2" width="28.7109375" bestFit="1" customWidth="1"/>
    <col min="3" max="4" width="12.85546875" bestFit="1" customWidth="1"/>
    <col min="5" max="5" width="20.28515625" bestFit="1" customWidth="1"/>
    <col min="6" max="6" width="17" bestFit="1" customWidth="1"/>
    <col min="7" max="7" width="24.85546875" bestFit="1" customWidth="1"/>
  </cols>
  <sheetData>
    <row r="1" spans="1:7" x14ac:dyDescent="0.25">
      <c r="A1" s="56" t="s">
        <v>143</v>
      </c>
      <c r="B1" s="56"/>
      <c r="C1" s="56"/>
      <c r="D1" s="56"/>
      <c r="E1" s="56"/>
      <c r="F1" s="56"/>
      <c r="G1" s="56"/>
    </row>
    <row r="2" spans="1:7" x14ac:dyDescent="0.25">
      <c r="A2" s="1" t="s">
        <v>0</v>
      </c>
      <c r="B2" s="1" t="s">
        <v>1</v>
      </c>
      <c r="C2" s="1" t="s">
        <v>2</v>
      </c>
      <c r="D2" s="1" t="s">
        <v>75</v>
      </c>
      <c r="E2" s="1" t="s">
        <v>106</v>
      </c>
      <c r="F2" s="1" t="s">
        <v>105</v>
      </c>
      <c r="G2" s="1" t="s">
        <v>103</v>
      </c>
    </row>
    <row r="3" spans="1:7" x14ac:dyDescent="0.25">
      <c r="A3" s="1">
        <v>1</v>
      </c>
      <c r="B3" s="1" t="s">
        <v>70</v>
      </c>
      <c r="C3" s="1" t="s">
        <v>71</v>
      </c>
      <c r="D3" s="1"/>
      <c r="E3" s="1" t="s">
        <v>108</v>
      </c>
      <c r="F3" s="4" t="s">
        <v>107</v>
      </c>
      <c r="G3" s="1"/>
    </row>
    <row r="4" spans="1:7" x14ac:dyDescent="0.25">
      <c r="A4" s="1">
        <v>2</v>
      </c>
      <c r="B4" s="1" t="s">
        <v>72</v>
      </c>
      <c r="C4" s="1" t="s">
        <v>76</v>
      </c>
      <c r="D4" s="1" t="s">
        <v>73</v>
      </c>
      <c r="E4" s="1"/>
      <c r="F4" s="4"/>
      <c r="G4" s="2"/>
    </row>
    <row r="5" spans="1:7" x14ac:dyDescent="0.25">
      <c r="A5" s="1">
        <v>3</v>
      </c>
      <c r="B5" s="1" t="s">
        <v>74</v>
      </c>
      <c r="C5" s="1" t="s">
        <v>77</v>
      </c>
      <c r="D5" s="1" t="s">
        <v>78</v>
      </c>
      <c r="E5" s="1"/>
      <c r="F5" s="1"/>
      <c r="G5" s="2"/>
    </row>
    <row r="6" spans="1:7" x14ac:dyDescent="0.25">
      <c r="A6" s="1">
        <v>4</v>
      </c>
      <c r="B6" s="1" t="s">
        <v>79</v>
      </c>
      <c r="C6" s="1" t="s">
        <v>80</v>
      </c>
      <c r="D6" s="1" t="s">
        <v>81</v>
      </c>
      <c r="E6" s="1"/>
      <c r="F6" s="1"/>
      <c r="G6" s="2"/>
    </row>
    <row r="7" spans="1:7" x14ac:dyDescent="0.25">
      <c r="A7" s="1">
        <v>5</v>
      </c>
      <c r="B7" s="1" t="s">
        <v>82</v>
      </c>
      <c r="C7" s="1" t="s">
        <v>83</v>
      </c>
      <c r="D7" s="1" t="s">
        <v>84</v>
      </c>
      <c r="E7" s="1"/>
      <c r="F7" s="1"/>
      <c r="G7" s="2"/>
    </row>
    <row r="8" spans="1:7" x14ac:dyDescent="0.25">
      <c r="A8" s="1">
        <v>6</v>
      </c>
      <c r="B8" s="1" t="s">
        <v>85</v>
      </c>
      <c r="C8" s="1" t="s">
        <v>86</v>
      </c>
      <c r="D8" s="1" t="s">
        <v>87</v>
      </c>
      <c r="E8" s="1"/>
      <c r="F8" s="1"/>
      <c r="G8" s="2"/>
    </row>
    <row r="9" spans="1:7" x14ac:dyDescent="0.25">
      <c r="A9" s="1">
        <v>7</v>
      </c>
      <c r="B9" s="1" t="s">
        <v>88</v>
      </c>
      <c r="C9" s="1" t="s">
        <v>89</v>
      </c>
      <c r="D9" s="1" t="s">
        <v>90</v>
      </c>
      <c r="E9" s="1"/>
      <c r="F9" s="1"/>
      <c r="G9" s="2"/>
    </row>
    <row r="10" spans="1:7" x14ac:dyDescent="0.25">
      <c r="A10" s="1">
        <v>8</v>
      </c>
      <c r="B10" s="1" t="s">
        <v>91</v>
      </c>
      <c r="C10" s="1" t="s">
        <v>92</v>
      </c>
      <c r="D10" s="1" t="s">
        <v>93</v>
      </c>
      <c r="E10" s="1"/>
      <c r="F10" s="1"/>
      <c r="G10" s="2"/>
    </row>
    <row r="11" spans="1:7" x14ac:dyDescent="0.25">
      <c r="A11" s="1">
        <v>9</v>
      </c>
      <c r="B11" s="1" t="s">
        <v>94</v>
      </c>
      <c r="C11" s="1" t="s">
        <v>95</v>
      </c>
      <c r="D11" s="1" t="s">
        <v>96</v>
      </c>
      <c r="E11" s="1"/>
      <c r="F11" s="1"/>
      <c r="G11" s="1"/>
    </row>
    <row r="12" spans="1:7" x14ac:dyDescent="0.25">
      <c r="A12" s="1">
        <v>10</v>
      </c>
      <c r="B12" s="1" t="s">
        <v>97</v>
      </c>
      <c r="C12" s="1" t="s">
        <v>98</v>
      </c>
      <c r="D12" s="1" t="s">
        <v>99</v>
      </c>
      <c r="E12" s="1"/>
      <c r="F12" s="1"/>
      <c r="G12" s="2"/>
    </row>
    <row r="13" spans="1:7" x14ac:dyDescent="0.25">
      <c r="A13" s="1">
        <v>11</v>
      </c>
      <c r="B13" s="1" t="s">
        <v>100</v>
      </c>
      <c r="C13" s="1" t="s">
        <v>101</v>
      </c>
      <c r="D13" s="1" t="s">
        <v>102</v>
      </c>
      <c r="E13" s="1"/>
      <c r="F13" s="1"/>
      <c r="G13" s="1"/>
    </row>
    <row r="14" spans="1:7" x14ac:dyDescent="0.25">
      <c r="B14" s="5"/>
      <c r="C14" s="5"/>
      <c r="D14" s="5"/>
      <c r="E14" s="5"/>
      <c r="F14" s="5"/>
      <c r="G14" s="5"/>
    </row>
    <row r="15" spans="1:7" x14ac:dyDescent="0.25">
      <c r="B15" s="5"/>
      <c r="C15" s="5"/>
      <c r="D15" s="5"/>
      <c r="E15" s="5"/>
      <c r="F15" s="5"/>
      <c r="G15" s="5"/>
    </row>
    <row r="16" spans="1:7" x14ac:dyDescent="0.25">
      <c r="B16" s="5"/>
      <c r="C16" s="5"/>
      <c r="D16" s="5"/>
      <c r="E16" s="5"/>
      <c r="F16" s="5"/>
      <c r="G16" s="5"/>
    </row>
    <row r="17" spans="2:7" x14ac:dyDescent="0.25">
      <c r="B17" s="5"/>
      <c r="C17" s="5"/>
      <c r="D17" s="5"/>
      <c r="E17" s="5"/>
      <c r="F17" s="5"/>
      <c r="G17" s="5"/>
    </row>
    <row r="18" spans="2:7" x14ac:dyDescent="0.25">
      <c r="B18" s="5"/>
      <c r="C18" s="5"/>
      <c r="D18" s="5"/>
      <c r="E18" s="5"/>
      <c r="F18" s="6"/>
      <c r="G18" s="5"/>
    </row>
    <row r="19" spans="2:7" x14ac:dyDescent="0.25">
      <c r="B19" s="5"/>
      <c r="C19" s="5"/>
      <c r="D19" s="5"/>
      <c r="E19" s="5"/>
      <c r="F19" s="6"/>
      <c r="G19" s="5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Summary</vt:lpstr>
      <vt:lpstr>Projection</vt:lpstr>
      <vt:lpstr>Proposed Pricing</vt:lpstr>
      <vt:lpstr>Penang</vt:lpstr>
      <vt:lpstr>Kedah</vt:lpstr>
      <vt:lpstr>Perak</vt:lpstr>
      <vt:lpstr>Projection!Print_Area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2016-10-07T04:14:29Z</dcterms:created>
  <dcterms:modified xsi:type="dcterms:W3CDTF">2017-02-23T08:23:08Z</dcterms:modified>
</cp:coreProperties>
</file>