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05" yWindow="-45" windowWidth="6255" windowHeight="7515" activeTab="3"/>
  </bookViews>
  <sheets>
    <sheet name="OTHERS" sheetId="1" r:id="rId1"/>
    <sheet name="ISSUED" sheetId="3" r:id="rId2"/>
    <sheet name="RECEIVED" sheetId="4" r:id="rId3"/>
    <sheet name="TAX CODE" sheetId="2" r:id="rId4"/>
    <sheet name="GST-03" sheetId="5" r:id="rId5"/>
  </sheets>
  <externalReferences>
    <externalReference r:id="rId6"/>
    <externalReference r:id="rId7"/>
  </externalReferences>
  <calcPr calcId="145621"/>
</workbook>
</file>

<file path=xl/calcChain.xml><?xml version="1.0" encoding="utf-8"?>
<calcChain xmlns="http://schemas.openxmlformats.org/spreadsheetml/2006/main">
  <c r="D13" i="2" l="1"/>
  <c r="D5" i="2"/>
  <c r="D12" i="2"/>
  <c r="D9" i="2"/>
  <c r="D11" i="2"/>
  <c r="D10" i="2"/>
  <c r="D7" i="2"/>
  <c r="C13" i="2"/>
  <c r="C12" i="2"/>
  <c r="C11" i="2"/>
  <c r="C10" i="2"/>
  <c r="C7" i="2"/>
  <c r="C8" i="2"/>
  <c r="C5" i="2"/>
  <c r="B13" i="2"/>
  <c r="B10" i="2"/>
  <c r="B11" i="2"/>
  <c r="B8" i="2"/>
  <c r="B7" i="2"/>
  <c r="B5" i="2"/>
  <c r="C11" i="5"/>
  <c r="E12" i="5" l="1"/>
  <c r="D12" i="5"/>
  <c r="C12" i="5"/>
  <c r="E11" i="5"/>
  <c r="D11" i="5"/>
  <c r="C15" i="2" l="1"/>
  <c r="D15" i="2"/>
  <c r="E32" i="2" l="1"/>
  <c r="E25" i="2"/>
  <c r="E23" i="2"/>
  <c r="E29" i="2"/>
  <c r="E27" i="2"/>
  <c r="E33" i="2"/>
  <c r="E31" i="2"/>
  <c r="E26" i="2"/>
  <c r="E24" i="2"/>
  <c r="E22" i="2"/>
  <c r="E28" i="2"/>
  <c r="E6" i="2" l="1"/>
  <c r="E12" i="2"/>
  <c r="E11" i="2"/>
  <c r="E9" i="2"/>
  <c r="E13" i="2"/>
  <c r="B34" i="2"/>
  <c r="C34" i="2"/>
  <c r="D34" i="2" l="1"/>
  <c r="E21" i="2"/>
  <c r="E34" i="2" l="1"/>
  <c r="E30" i="2"/>
  <c r="E14" i="2" l="1"/>
  <c r="E5" i="2" l="1"/>
  <c r="E8" i="2" l="1"/>
  <c r="E7" i="2" l="1"/>
  <c r="E10" i="2" l="1"/>
  <c r="B15" i="2"/>
  <c r="E15" i="2" s="1"/>
</calcChain>
</file>

<file path=xl/sharedStrings.xml><?xml version="1.0" encoding="utf-8"?>
<sst xmlns="http://schemas.openxmlformats.org/spreadsheetml/2006/main" count="135" uniqueCount="108">
  <si>
    <t>OTHER ADDITIONAL INFORMATION</t>
  </si>
  <si>
    <t>DATE</t>
  </si>
  <si>
    <t>DESCRIPTION OF EVENT</t>
  </si>
  <si>
    <t>Sales of shares - RM12,000</t>
  </si>
  <si>
    <t>Sales of shares - RM18,000</t>
  </si>
  <si>
    <t>Sales of shares - RM16,500</t>
  </si>
  <si>
    <t>Gave a client bags worth RM26,000.</t>
  </si>
  <si>
    <t>Gave an employee bags worth RM28,000.</t>
  </si>
  <si>
    <t>Gave an employee computers worth RM29,000.</t>
  </si>
  <si>
    <t>Gave a client computers worth RM27,000.</t>
  </si>
  <si>
    <t>Gave an employee stationeries worth RM28,500.</t>
  </si>
  <si>
    <t>Gave a client chemicals worth RM26,500.</t>
  </si>
  <si>
    <t>ES43</t>
  </si>
  <si>
    <t>DS</t>
  </si>
  <si>
    <t>GST 03</t>
  </si>
  <si>
    <t>SR</t>
  </si>
  <si>
    <t>ZRL</t>
  </si>
  <si>
    <t>ZRE</t>
  </si>
  <si>
    <t>ES</t>
  </si>
  <si>
    <t>OS</t>
  </si>
  <si>
    <t>RS</t>
  </si>
  <si>
    <t>GS</t>
  </si>
  <si>
    <t>AMOUNT</t>
  </si>
  <si>
    <t>TOTAL</t>
  </si>
  <si>
    <t>IRR :</t>
  </si>
  <si>
    <t>SUPPLIES</t>
  </si>
  <si>
    <t>PURCHASES</t>
  </si>
  <si>
    <t>TX</t>
  </si>
  <si>
    <t>IM</t>
  </si>
  <si>
    <t>IS</t>
  </si>
  <si>
    <t>BL</t>
  </si>
  <si>
    <t>NR</t>
  </si>
  <si>
    <t>ZP</t>
  </si>
  <si>
    <t>EP</t>
  </si>
  <si>
    <t>OP</t>
  </si>
  <si>
    <t>TX-E43</t>
  </si>
  <si>
    <t>TX-N43</t>
  </si>
  <si>
    <t>GP</t>
  </si>
  <si>
    <t>AJP</t>
  </si>
  <si>
    <t>LIST OF DEBIT NOTES AND CREDIT NOTES ISSUED</t>
  </si>
  <si>
    <t>DOC.</t>
  </si>
  <si>
    <t>DOC. NO</t>
  </si>
  <si>
    <t>CNS-001</t>
  </si>
  <si>
    <t>Discount given</t>
  </si>
  <si>
    <t>REASON</t>
  </si>
  <si>
    <t>CN</t>
  </si>
  <si>
    <t>DNS-001</t>
  </si>
  <si>
    <t>DN</t>
  </si>
  <si>
    <t>Undercharge</t>
  </si>
  <si>
    <t>INVOICE DATE</t>
  </si>
  <si>
    <t>INVOICE NO.</t>
  </si>
  <si>
    <t>0001</t>
  </si>
  <si>
    <t>0040</t>
  </si>
  <si>
    <t>LIST OF DEBIT NOTES AND CREDIT NOTES RECEIVED</t>
  </si>
  <si>
    <t>CNP-001</t>
  </si>
  <si>
    <t>Discount received</t>
  </si>
  <si>
    <t>027</t>
  </si>
  <si>
    <t>DNP-001</t>
  </si>
  <si>
    <t>028</t>
  </si>
  <si>
    <t>TX-RE</t>
  </si>
  <si>
    <t>TX-RE x IRR</t>
  </si>
  <si>
    <t>Gave an employee consultancy services for free worth RM10,000</t>
  </si>
  <si>
    <t>AJS</t>
  </si>
  <si>
    <t xml:space="preserve">Total </t>
  </si>
  <si>
    <t>10 - captured figure ZRL</t>
  </si>
  <si>
    <t>11 - captured figure ZRE</t>
  </si>
  <si>
    <t>12 - captured figure ES, ES43</t>
  </si>
  <si>
    <t>13 - RS</t>
  </si>
  <si>
    <t>14 - IS</t>
  </si>
  <si>
    <t>Supply freight transportation in Langkawi.</t>
  </si>
  <si>
    <t>Interest on provision housing loan to staff - RM17,000</t>
  </si>
  <si>
    <t>Interest on provision housing loan to staff RM13000</t>
  </si>
  <si>
    <t>Interest on provision housing loan to staff - RM12,500</t>
  </si>
  <si>
    <t>TAX CODE</t>
  </si>
  <si>
    <t># GST EXCLUSIVE</t>
  </si>
  <si>
    <t>AMOUNT (RM)</t>
  </si>
  <si>
    <t>5a - captured figure SR, DS</t>
  </si>
  <si>
    <t xml:space="preserve">6a - captured figure TX, IM, TX-E43, TX-RE (FULL) </t>
  </si>
  <si>
    <t># FORM GST-03:-</t>
  </si>
  <si>
    <t xml:space="preserve">5b - captured tax only, amount SR,DS and AJS </t>
  </si>
  <si>
    <r>
      <t xml:space="preserve">6b - captured tax only, amount TX, IM, TX-E43, AJP, </t>
    </r>
    <r>
      <rPr>
        <sz val="11"/>
        <color rgb="FF0033CC"/>
        <rFont val="Arial"/>
        <family val="2"/>
      </rPr>
      <t>TX-RE x IRR</t>
    </r>
  </si>
  <si>
    <t>15 - (GST  ITEM 14)  6% X ITEM 14</t>
  </si>
  <si>
    <t>16 - ANY GOODS AMOUNT OF CAPITAL.</t>
  </si>
  <si>
    <t>18 - AJS BAD DEBT ONLY (VALUE INCLUDE GST) (AR ACCOUNT)</t>
  </si>
  <si>
    <t>17 - AJP BAD DEBT ONLY  (VALUE INCLUDE GST) (AP ACCOUNT)</t>
  </si>
  <si>
    <r>
      <t xml:space="preserve"># </t>
    </r>
    <r>
      <rPr>
        <b/>
        <sz val="11"/>
        <color rgb="FFFF0000"/>
        <rFont val="Arial"/>
        <family val="2"/>
      </rPr>
      <t>GS</t>
    </r>
    <r>
      <rPr>
        <sz val="11"/>
        <color theme="1"/>
        <rFont val="Arial"/>
        <family val="2"/>
      </rPr>
      <t xml:space="preserve"> AND </t>
    </r>
    <r>
      <rPr>
        <b/>
        <sz val="11"/>
        <color rgb="FFFF0000"/>
        <rFont val="Arial"/>
        <family val="2"/>
      </rPr>
      <t>OS</t>
    </r>
    <r>
      <rPr>
        <sz val="11"/>
        <color theme="1"/>
        <rFont val="Arial"/>
        <family val="2"/>
      </rPr>
      <t xml:space="preserve"> CODE NOT DECLARED  ANY WHERE IN THE GST-03</t>
    </r>
  </si>
  <si>
    <r>
      <t xml:space="preserve">ITEM 6b ----&gt; NEED DO PORTION </t>
    </r>
    <r>
      <rPr>
        <b/>
        <u/>
        <sz val="11"/>
        <color rgb="FFFF0000"/>
        <rFont val="Arial"/>
        <family val="2"/>
      </rPr>
      <t>TX-RE</t>
    </r>
  </si>
  <si>
    <t>Item</t>
  </si>
  <si>
    <t>Details</t>
  </si>
  <si>
    <t>Output tax</t>
  </si>
  <si>
    <t xml:space="preserve">a) Total Value of Standard Rated Supply *  </t>
  </si>
  <si>
    <t>b) Total Output Tax (Inclusive of Bad Debt Recovered &amp; other Adjustments)</t>
  </si>
  <si>
    <t>Input tax</t>
  </si>
  <si>
    <t>a) Total Value of Standard Rated Acquisition *</t>
  </si>
  <si>
    <t>b) Total Input Tax (Inclusive of Bad Debt Relief &amp; other Adjustments) *</t>
  </si>
  <si>
    <t>GST Amount Payable (Item 5b - Item 6b) *</t>
  </si>
  <si>
    <t>GST Amount Claimable  (Item 6b - Item 5b) *</t>
  </si>
  <si>
    <t>Total Value of Local Zero-Rated Supplies *</t>
  </si>
  <si>
    <t>Total Value of Export Supplies *</t>
  </si>
  <si>
    <t>Total Value of Exempt Supplies *</t>
  </si>
  <si>
    <t>Total Value of Supplies Granted GST Relief *</t>
  </si>
  <si>
    <t>Total Value of Goods Imported Under Approved Trader Scheme *</t>
  </si>
  <si>
    <t>Total Value of GST Suspended  under item 14  *</t>
  </si>
  <si>
    <t>Total Value of Capital Goods Acquired *</t>
  </si>
  <si>
    <t>Bad Debt Relief *</t>
  </si>
  <si>
    <t xml:space="preserve">Bad Debt Recovered * </t>
  </si>
  <si>
    <t>Total 2016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</si>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</sst>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RM&quot;#,##0_);[Red]\(&quot;RM&quot;#,##0\)"/>
    <numFmt numFmtId="43" formatCode="_(* #,##0.00_);_(* \(#,##0.00\);_(* &quot;-&quot;??_);_(@_)"/>
    <numFmt numFmtId="164" formatCode="dd\-mmm\-yyyy"/>
  </numFmts>
  <fonts count="1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color rgb="FF0033CC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1"/>
      <color rgb="FF0033CC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2" xfId="0" applyBorder="1"/>
    <xf numFmtId="164" fontId="2" fillId="0" borderId="0" xfId="0" applyNumberFormat="1" applyFont="1"/>
    <xf numFmtId="164" fontId="0" fillId="0" borderId="0" xfId="0" applyNumberFormat="1"/>
    <xf numFmtId="164" fontId="0" fillId="0" borderId="0" xfId="0" applyNumberFormat="1" applyFont="1"/>
    <xf numFmtId="4" fontId="5" fillId="0" borderId="0" xfId="0" applyNumberFormat="1" applyFont="1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164" fontId="4" fillId="2" borderId="10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4" xfId="0" applyFont="1" applyBorder="1"/>
    <xf numFmtId="0" fontId="0" fillId="0" borderId="1" xfId="0" applyFont="1" applyBorder="1" applyAlignment="1">
      <alignment horizontal="left"/>
    </xf>
    <xf numFmtId="43" fontId="0" fillId="0" borderId="1" xfId="1" applyFont="1" applyBorder="1"/>
    <xf numFmtId="16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3" fontId="5" fillId="0" borderId="1" xfId="1" applyFont="1" applyFill="1" applyBorder="1" applyAlignment="1">
      <alignment horizontal="center" vertical="center"/>
    </xf>
    <xf numFmtId="0" fontId="0" fillId="0" borderId="6" xfId="0" applyFont="1" applyBorder="1"/>
    <xf numFmtId="0" fontId="0" fillId="0" borderId="7" xfId="0" applyFont="1" applyBorder="1"/>
    <xf numFmtId="0" fontId="5" fillId="0" borderId="1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164" fontId="0" fillId="0" borderId="2" xfId="0" applyNumberFormat="1" applyFont="1" applyBorder="1"/>
    <xf numFmtId="0" fontId="0" fillId="0" borderId="9" xfId="0" applyFont="1" applyBorder="1"/>
    <xf numFmtId="164" fontId="4" fillId="3" borderId="10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164" fontId="4" fillId="3" borderId="11" xfId="0" applyNumberFormat="1" applyFont="1" applyFill="1" applyBorder="1" applyAlignment="1">
      <alignment horizontal="center"/>
    </xf>
    <xf numFmtId="0" fontId="4" fillId="3" borderId="12" xfId="0" applyFont="1" applyFill="1" applyBorder="1"/>
    <xf numFmtId="14" fontId="5" fillId="0" borderId="3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164" fontId="0" fillId="0" borderId="6" xfId="0" applyNumberFormat="1" applyFont="1" applyBorder="1"/>
    <xf numFmtId="0" fontId="0" fillId="0" borderId="8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7" fontId="4" fillId="0" borderId="0" xfId="0" applyNumberFormat="1" applyFont="1" applyAlignment="1">
      <alignment horizontal="center"/>
    </xf>
    <xf numFmtId="0" fontId="0" fillId="0" borderId="3" xfId="0" applyBorder="1"/>
    <xf numFmtId="43" fontId="6" fillId="0" borderId="1" xfId="0" applyNumberFormat="1" applyFont="1" applyBorder="1"/>
    <xf numFmtId="43" fontId="0" fillId="0" borderId="4" xfId="0" applyNumberFormat="1" applyBorder="1"/>
    <xf numFmtId="43" fontId="6" fillId="0" borderId="1" xfId="1" applyNumberFormat="1" applyFont="1" applyBorder="1"/>
    <xf numFmtId="43" fontId="4" fillId="0" borderId="1" xfId="0" applyNumberFormat="1" applyFont="1" applyBorder="1"/>
    <xf numFmtId="43" fontId="4" fillId="0" borderId="4" xfId="0" applyNumberFormat="1" applyFont="1" applyBorder="1"/>
    <xf numFmtId="0" fontId="11" fillId="0" borderId="3" xfId="0" applyFont="1" applyBorder="1"/>
    <xf numFmtId="10" fontId="4" fillId="0" borderId="1" xfId="0" applyNumberFormat="1" applyFont="1" applyBorder="1"/>
    <xf numFmtId="10" fontId="4" fillId="0" borderId="4" xfId="0" applyNumberFormat="1" applyFont="1" applyBorder="1"/>
    <xf numFmtId="43" fontId="4" fillId="0" borderId="1" xfId="1" applyFont="1" applyBorder="1"/>
    <xf numFmtId="0" fontId="0" fillId="0" borderId="5" xfId="0" applyBorder="1"/>
    <xf numFmtId="0" fontId="4" fillId="4" borderId="10" xfId="0" applyFont="1" applyFill="1" applyBorder="1"/>
    <xf numFmtId="17" fontId="0" fillId="4" borderId="11" xfId="0" applyNumberForma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5" borderId="3" xfId="0" applyFont="1" applyFill="1" applyBorder="1"/>
    <xf numFmtId="17" fontId="0" fillId="5" borderId="1" xfId="0" applyNumberForma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4" fillId="6" borderId="3" xfId="0" applyFont="1" applyFill="1" applyBorder="1"/>
    <xf numFmtId="0" fontId="0" fillId="7" borderId="8" xfId="0" applyFill="1" applyBorder="1"/>
    <xf numFmtId="0" fontId="0" fillId="7" borderId="3" xfId="0" applyFill="1" applyBorder="1" applyAlignment="1">
      <alignment horizontal="center"/>
    </xf>
    <xf numFmtId="0" fontId="4" fillId="7" borderId="3" xfId="0" applyFont="1" applyFill="1" applyBorder="1"/>
    <xf numFmtId="0" fontId="0" fillId="7" borderId="3" xfId="0" applyFill="1" applyBorder="1"/>
    <xf numFmtId="0" fontId="11" fillId="7" borderId="3" xfId="0" applyFont="1" applyFill="1" applyBorder="1"/>
    <xf numFmtId="164" fontId="0" fillId="8" borderId="8" xfId="0" applyNumberFormat="1" applyFill="1" applyBorder="1" applyAlignment="1">
      <alignment horizontal="center" vertical="center"/>
    </xf>
    <xf numFmtId="0" fontId="0" fillId="8" borderId="2" xfId="0" applyFill="1" applyBorder="1"/>
    <xf numFmtId="4" fontId="5" fillId="8" borderId="2" xfId="1" applyNumberFormat="1" applyFont="1" applyFill="1" applyBorder="1"/>
    <xf numFmtId="0" fontId="0" fillId="8" borderId="9" xfId="0" applyFill="1" applyBorder="1"/>
    <xf numFmtId="164" fontId="0" fillId="8" borderId="3" xfId="0" applyNumberFormat="1" applyFill="1" applyBorder="1" applyAlignment="1">
      <alignment horizontal="center" vertical="center"/>
    </xf>
    <xf numFmtId="0" fontId="0" fillId="8" borderId="1" xfId="0" applyFill="1" applyBorder="1"/>
    <xf numFmtId="4" fontId="5" fillId="8" borderId="1" xfId="1" applyNumberFormat="1" applyFont="1" applyFill="1" applyBorder="1"/>
    <xf numFmtId="0" fontId="0" fillId="8" borderId="4" xfId="0" applyFill="1" applyBorder="1"/>
    <xf numFmtId="0" fontId="0" fillId="8" borderId="1" xfId="0" applyFill="1" applyBorder="1" applyAlignment="1">
      <alignment horizontal="left" vertical="top" wrapText="1"/>
    </xf>
    <xf numFmtId="6" fontId="0" fillId="8" borderId="1" xfId="0" applyNumberFormat="1" applyFill="1" applyBorder="1"/>
    <xf numFmtId="164" fontId="0" fillId="8" borderId="3" xfId="0" applyNumberFormat="1" applyFill="1" applyBorder="1" applyAlignment="1">
      <alignment horizontal="center" vertical="center" wrapText="1"/>
    </xf>
    <xf numFmtId="0" fontId="1" fillId="0" borderId="0" xfId="2" applyAlignment="1">
      <alignment horizontal="center"/>
    </xf>
    <xf numFmtId="0" fontId="1" fillId="0" borderId="0" xfId="2"/>
    <xf numFmtId="0" fontId="12" fillId="0" borderId="0" xfId="2" applyFont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17" fontId="12" fillId="2" borderId="1" xfId="2" applyNumberFormat="1" applyFont="1" applyFill="1" applyBorder="1" applyAlignment="1">
      <alignment horizontal="center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center"/>
    </xf>
    <xf numFmtId="0" fontId="13" fillId="0" borderId="14" xfId="2" applyFont="1" applyBorder="1" applyAlignment="1">
      <alignment horizontal="center"/>
    </xf>
    <xf numFmtId="0" fontId="13" fillId="0" borderId="0" xfId="2" applyFont="1"/>
    <xf numFmtId="0" fontId="1" fillId="0" borderId="2" xfId="2" applyBorder="1" applyAlignment="1">
      <alignment horizontal="center"/>
    </xf>
    <xf numFmtId="43" fontId="0" fillId="0" borderId="0" xfId="3" applyFont="1"/>
    <xf numFmtId="0" fontId="1" fillId="0" borderId="16" xfId="2" applyBorder="1"/>
    <xf numFmtId="43" fontId="0" fillId="0" borderId="1" xfId="3" applyFont="1" applyBorder="1"/>
    <xf numFmtId="0" fontId="1" fillId="0" borderId="1" xfId="2" applyBorder="1"/>
    <xf numFmtId="43" fontId="0" fillId="0" borderId="16" xfId="3" applyFont="1" applyBorder="1"/>
    <xf numFmtId="0" fontId="13" fillId="0" borderId="16" xfId="2" applyFont="1" applyBorder="1"/>
    <xf numFmtId="43" fontId="13" fillId="0" borderId="1" xfId="3" applyFont="1" applyBorder="1"/>
    <xf numFmtId="43" fontId="13" fillId="0" borderId="16" xfId="3" applyFont="1" applyBorder="1"/>
    <xf numFmtId="43" fontId="13" fillId="8" borderId="14" xfId="3" applyFont="1" applyFill="1" applyBorder="1"/>
    <xf numFmtId="43" fontId="13" fillId="8" borderId="15" xfId="3" applyFont="1" applyFill="1" applyBorder="1"/>
    <xf numFmtId="0" fontId="4" fillId="5" borderId="4" xfId="0" applyFont="1" applyFill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FF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udit%20GST%20Rantau%20Panjang/Test%20Script%20Data%20ADVANCED%20050914%20JWP%20JB%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b-Sa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"/>
      <sheetName val="GST-03"/>
      <sheetName val="Report"/>
      <sheetName val="Jan '16 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annual adj"/>
      <sheetName val="Jan '17"/>
    </sheetNames>
    <sheetDataSet>
      <sheetData sheetId="0"/>
      <sheetData sheetId="1"/>
      <sheetData sheetId="2"/>
      <sheetData sheetId="3">
        <row r="10">
          <cell r="Q1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16"/>
      <sheetName val="Feb 2016"/>
      <sheetName val="Mar 2016"/>
    </sheetNames>
    <sheetDataSet>
      <sheetData sheetId="0">
        <row r="4">
          <cell r="H4">
            <v>25000</v>
          </cell>
        </row>
        <row r="5">
          <cell r="H5">
            <v>25000</v>
          </cell>
        </row>
        <row r="6">
          <cell r="H6">
            <v>13000</v>
          </cell>
        </row>
        <row r="7">
          <cell r="H7">
            <v>21000</v>
          </cell>
        </row>
        <row r="8">
          <cell r="H8">
            <v>18000</v>
          </cell>
        </row>
        <row r="9">
          <cell r="H9">
            <v>30000</v>
          </cell>
        </row>
        <row r="10">
          <cell r="H10">
            <v>17500</v>
          </cell>
        </row>
        <row r="11">
          <cell r="H11">
            <v>12000</v>
          </cell>
        </row>
        <row r="12">
          <cell r="H12">
            <v>10000</v>
          </cell>
        </row>
        <row r="13">
          <cell r="H13">
            <v>30000</v>
          </cell>
        </row>
        <row r="14">
          <cell r="H14">
            <v>7500</v>
          </cell>
        </row>
        <row r="17">
          <cell r="H17">
            <v>5000</v>
          </cell>
        </row>
        <row r="18">
          <cell r="H18">
            <v>40000</v>
          </cell>
        </row>
        <row r="19">
          <cell r="H19">
            <v>15500</v>
          </cell>
        </row>
      </sheetData>
      <sheetData sheetId="1">
        <row r="4">
          <cell r="H4">
            <v>16000</v>
          </cell>
        </row>
        <row r="5">
          <cell r="H5">
            <v>31000</v>
          </cell>
        </row>
        <row r="6">
          <cell r="H6">
            <v>26000</v>
          </cell>
        </row>
        <row r="7">
          <cell r="H7">
            <v>14000</v>
          </cell>
        </row>
        <row r="8">
          <cell r="H8">
            <v>26000</v>
          </cell>
        </row>
        <row r="9">
          <cell r="H9">
            <v>6000</v>
          </cell>
        </row>
        <row r="10">
          <cell r="H10">
            <v>41000</v>
          </cell>
        </row>
        <row r="11">
          <cell r="H11">
            <v>22000</v>
          </cell>
        </row>
        <row r="12">
          <cell r="H12">
            <v>19000</v>
          </cell>
        </row>
        <row r="13">
          <cell r="H13">
            <v>18500</v>
          </cell>
        </row>
        <row r="14">
          <cell r="H14">
            <v>13000</v>
          </cell>
        </row>
        <row r="15">
          <cell r="H15">
            <v>15000</v>
          </cell>
        </row>
        <row r="16">
          <cell r="H16">
            <v>12500</v>
          </cell>
        </row>
        <row r="17">
          <cell r="J17">
            <v>16500</v>
          </cell>
        </row>
        <row r="18">
          <cell r="H18">
            <v>8500</v>
          </cell>
        </row>
        <row r="19">
          <cell r="H19">
            <v>20000</v>
          </cell>
        </row>
      </sheetData>
      <sheetData sheetId="2">
        <row r="4">
          <cell r="H4">
            <v>13500</v>
          </cell>
        </row>
        <row r="5">
          <cell r="H5">
            <v>25500</v>
          </cell>
        </row>
        <row r="6">
          <cell r="H6">
            <v>30500</v>
          </cell>
        </row>
        <row r="7">
          <cell r="H7">
            <v>15500</v>
          </cell>
        </row>
        <row r="8">
          <cell r="H8">
            <v>30500</v>
          </cell>
        </row>
        <row r="9">
          <cell r="H9">
            <v>25500</v>
          </cell>
        </row>
        <row r="10">
          <cell r="H10">
            <v>5500</v>
          </cell>
        </row>
        <row r="11">
          <cell r="H11">
            <v>40500</v>
          </cell>
        </row>
        <row r="12">
          <cell r="H12">
            <v>21500</v>
          </cell>
        </row>
        <row r="13">
          <cell r="H13">
            <v>18500</v>
          </cell>
        </row>
        <row r="14">
          <cell r="H14">
            <v>18000</v>
          </cell>
        </row>
        <row r="15">
          <cell r="H15">
            <v>12500</v>
          </cell>
        </row>
        <row r="16">
          <cell r="H16">
            <v>14500</v>
          </cell>
        </row>
        <row r="17">
          <cell r="H17">
            <v>12000</v>
          </cell>
        </row>
        <row r="18">
          <cell r="H18">
            <v>16000</v>
          </cell>
        </row>
        <row r="19">
          <cell r="H19">
            <v>8000</v>
          </cell>
        </row>
        <row r="20">
          <cell r="H20">
            <v>2500</v>
          </cell>
        </row>
        <row r="21">
          <cell r="H21">
            <v>2000</v>
          </cell>
        </row>
        <row r="22">
          <cell r="H22">
            <v>0</v>
          </cell>
        </row>
        <row r="23">
          <cell r="H23">
            <v>15900</v>
          </cell>
        </row>
        <row r="24">
          <cell r="H24">
            <v>45000</v>
          </cell>
        </row>
        <row r="25">
          <cell r="H25">
            <v>10000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GridLines="0" zoomScale="110" zoomScaleNormal="110" workbookViewId="0">
      <selection activeCell="D18" sqref="D18"/>
    </sheetView>
  </sheetViews>
  <sheetFormatPr defaultRowHeight="14.25" x14ac:dyDescent="0.2"/>
  <cols>
    <col min="1" max="1" width="13" style="10" customWidth="1"/>
    <col min="2" max="2" width="73.625" customWidth="1"/>
    <col min="3" max="3" width="10.625" style="12" customWidth="1"/>
    <col min="4" max="4" width="10.25" bestFit="1" customWidth="1"/>
  </cols>
  <sheetData>
    <row r="1" spans="1:4" ht="15" x14ac:dyDescent="0.25">
      <c r="A1" s="9" t="s">
        <v>0</v>
      </c>
    </row>
    <row r="2" spans="1:4" ht="15" thickBot="1" x14ac:dyDescent="0.25"/>
    <row r="3" spans="1:4" s="2" customFormat="1" ht="15.75" thickBot="1" x14ac:dyDescent="0.3">
      <c r="A3" s="18" t="s">
        <v>1</v>
      </c>
      <c r="B3" s="19" t="s">
        <v>2</v>
      </c>
      <c r="C3" s="20" t="s">
        <v>22</v>
      </c>
      <c r="D3" s="21" t="s">
        <v>73</v>
      </c>
    </row>
    <row r="4" spans="1:4" x14ac:dyDescent="0.2">
      <c r="A4" s="74">
        <v>42376</v>
      </c>
      <c r="B4" s="75" t="s">
        <v>3</v>
      </c>
      <c r="C4" s="76">
        <v>12000</v>
      </c>
      <c r="D4" s="77" t="s">
        <v>19</v>
      </c>
    </row>
    <row r="5" spans="1:4" x14ac:dyDescent="0.2">
      <c r="A5" s="78">
        <v>42377</v>
      </c>
      <c r="B5" s="79" t="s">
        <v>70</v>
      </c>
      <c r="C5" s="80">
        <v>17000</v>
      </c>
      <c r="D5" s="81" t="s">
        <v>12</v>
      </c>
    </row>
    <row r="6" spans="1:4" x14ac:dyDescent="0.2">
      <c r="A6" s="78">
        <v>42380</v>
      </c>
      <c r="B6" s="79" t="s">
        <v>7</v>
      </c>
      <c r="C6" s="80">
        <v>28000</v>
      </c>
      <c r="D6" s="81" t="s">
        <v>13</v>
      </c>
    </row>
    <row r="7" spans="1:4" x14ac:dyDescent="0.2">
      <c r="A7" s="78">
        <v>42381</v>
      </c>
      <c r="B7" s="79" t="s">
        <v>6</v>
      </c>
      <c r="C7" s="80">
        <v>26000</v>
      </c>
      <c r="D7" s="81" t="s">
        <v>13</v>
      </c>
    </row>
    <row r="8" spans="1:4" x14ac:dyDescent="0.2">
      <c r="A8" s="78">
        <v>42391</v>
      </c>
      <c r="B8" s="82" t="s">
        <v>69</v>
      </c>
      <c r="C8" s="80">
        <v>15000</v>
      </c>
      <c r="D8" s="81" t="s">
        <v>15</v>
      </c>
    </row>
    <row r="9" spans="1:4" x14ac:dyDescent="0.2">
      <c r="A9" s="78">
        <v>42405</v>
      </c>
      <c r="B9" s="79" t="s">
        <v>4</v>
      </c>
      <c r="C9" s="80">
        <v>18000</v>
      </c>
      <c r="D9" s="81" t="s">
        <v>19</v>
      </c>
    </row>
    <row r="10" spans="1:4" x14ac:dyDescent="0.2">
      <c r="A10" s="78">
        <v>42406</v>
      </c>
      <c r="B10" s="83" t="s">
        <v>71</v>
      </c>
      <c r="C10" s="80">
        <v>13000</v>
      </c>
      <c r="D10" s="81" t="s">
        <v>12</v>
      </c>
    </row>
    <row r="11" spans="1:4" x14ac:dyDescent="0.2">
      <c r="A11" s="84">
        <v>42409</v>
      </c>
      <c r="B11" s="79" t="s">
        <v>8</v>
      </c>
      <c r="C11" s="80">
        <v>29000</v>
      </c>
      <c r="D11" s="81" t="s">
        <v>13</v>
      </c>
    </row>
    <row r="12" spans="1:4" x14ac:dyDescent="0.2">
      <c r="A12" s="84">
        <v>42410</v>
      </c>
      <c r="B12" s="79" t="s">
        <v>9</v>
      </c>
      <c r="C12" s="80">
        <v>27000</v>
      </c>
      <c r="D12" s="81" t="s">
        <v>13</v>
      </c>
    </row>
    <row r="13" spans="1:4" x14ac:dyDescent="0.2">
      <c r="A13" s="84">
        <v>42434</v>
      </c>
      <c r="B13" s="79" t="s">
        <v>5</v>
      </c>
      <c r="C13" s="80">
        <v>16500</v>
      </c>
      <c r="D13" s="81" t="s">
        <v>19</v>
      </c>
    </row>
    <row r="14" spans="1:4" x14ac:dyDescent="0.2">
      <c r="A14" s="84">
        <v>42435</v>
      </c>
      <c r="B14" s="79" t="s">
        <v>72</v>
      </c>
      <c r="C14" s="80">
        <v>12500</v>
      </c>
      <c r="D14" s="81" t="s">
        <v>12</v>
      </c>
    </row>
    <row r="15" spans="1:4" x14ac:dyDescent="0.2">
      <c r="A15" s="84">
        <v>42437</v>
      </c>
      <c r="B15" s="79" t="s">
        <v>61</v>
      </c>
      <c r="C15" s="80">
        <v>10000</v>
      </c>
      <c r="D15" s="81" t="s">
        <v>13</v>
      </c>
    </row>
    <row r="16" spans="1:4" x14ac:dyDescent="0.2">
      <c r="A16" s="84">
        <v>42438</v>
      </c>
      <c r="B16" s="79" t="s">
        <v>10</v>
      </c>
      <c r="C16" s="80">
        <v>28500</v>
      </c>
      <c r="D16" s="81" t="s">
        <v>13</v>
      </c>
    </row>
    <row r="17" spans="1:4" x14ac:dyDescent="0.2">
      <c r="A17" s="84">
        <v>42439</v>
      </c>
      <c r="B17" s="79" t="s">
        <v>11</v>
      </c>
      <c r="C17" s="80">
        <v>26500</v>
      </c>
      <c r="D17" s="81" t="s">
        <v>13</v>
      </c>
    </row>
  </sheetData>
  <printOptions gridLines="1"/>
  <pageMargins left="0.5" right="0.5" top="1" bottom="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10" sqref="E10"/>
    </sheetView>
  </sheetViews>
  <sheetFormatPr defaultRowHeight="14.25" x14ac:dyDescent="0.2"/>
  <cols>
    <col min="1" max="1" width="12.875" style="11" customWidth="1"/>
    <col min="2" max="3" width="10.625" style="4" customWidth="1"/>
    <col min="4" max="4" width="16.75" style="4" bestFit="1" customWidth="1"/>
    <col min="5" max="5" width="15.625" style="4" customWidth="1"/>
    <col min="6" max="6" width="15.625" style="11" customWidth="1"/>
    <col min="7" max="7" width="15.625" style="4" customWidth="1"/>
    <col min="8" max="16384" width="9" style="4"/>
  </cols>
  <sheetData>
    <row r="1" spans="1:8" ht="15" x14ac:dyDescent="0.25">
      <c r="A1" s="9" t="s">
        <v>39</v>
      </c>
    </row>
    <row r="2" spans="1:8" ht="15" thickBot="1" x14ac:dyDescent="0.25"/>
    <row r="3" spans="1:8" s="3" customFormat="1" ht="15.75" thickBot="1" x14ac:dyDescent="0.3">
      <c r="A3" s="41" t="s">
        <v>1</v>
      </c>
      <c r="B3" s="42" t="s">
        <v>40</v>
      </c>
      <c r="C3" s="42" t="s">
        <v>41</v>
      </c>
      <c r="D3" s="42" t="s">
        <v>75</v>
      </c>
      <c r="E3" s="42" t="s">
        <v>44</v>
      </c>
      <c r="F3" s="43" t="s">
        <v>49</v>
      </c>
      <c r="G3" s="42" t="s">
        <v>50</v>
      </c>
      <c r="H3" s="44"/>
    </row>
    <row r="4" spans="1:8" x14ac:dyDescent="0.2">
      <c r="A4" s="36"/>
      <c r="B4" s="37"/>
      <c r="C4" s="37"/>
      <c r="D4" s="37"/>
      <c r="E4" s="38"/>
      <c r="F4" s="39"/>
      <c r="G4" s="38"/>
      <c r="H4" s="40"/>
    </row>
    <row r="5" spans="1:8" x14ac:dyDescent="0.2">
      <c r="A5" s="22">
        <v>42415</v>
      </c>
      <c r="B5" s="23" t="s">
        <v>45</v>
      </c>
      <c r="C5" s="23" t="s">
        <v>42</v>
      </c>
      <c r="D5" s="26">
        <v>2000</v>
      </c>
      <c r="E5" s="25" t="s">
        <v>43</v>
      </c>
      <c r="F5" s="27">
        <v>42370</v>
      </c>
      <c r="G5" s="28" t="s">
        <v>51</v>
      </c>
      <c r="H5" s="24"/>
    </row>
    <row r="6" spans="1:8" x14ac:dyDescent="0.2">
      <c r="A6" s="29">
        <v>42475</v>
      </c>
      <c r="B6" s="23" t="s">
        <v>47</v>
      </c>
      <c r="C6" s="34" t="s">
        <v>46</v>
      </c>
      <c r="D6" s="31">
        <v>3400</v>
      </c>
      <c r="E6" s="30" t="s">
        <v>48</v>
      </c>
      <c r="F6" s="27">
        <v>42430</v>
      </c>
      <c r="G6" s="28" t="s">
        <v>52</v>
      </c>
      <c r="H6" s="24"/>
    </row>
    <row r="8" spans="1:8" x14ac:dyDescent="0.2">
      <c r="D8" s="11" t="s">
        <v>74</v>
      </c>
    </row>
  </sheetData>
  <sortState ref="A8:G14">
    <sortCondition ref="A8:A14"/>
  </sortState>
  <printOptions gridLines="1"/>
  <pageMargins left="0.5" right="0.5" top="1" bottom="1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D17" sqref="D17"/>
    </sheetView>
  </sheetViews>
  <sheetFormatPr defaultRowHeight="14.25" x14ac:dyDescent="0.2"/>
  <cols>
    <col min="1" max="1" width="10.625" style="4" customWidth="1"/>
    <col min="2" max="2" width="10.625" style="5" customWidth="1"/>
    <col min="3" max="3" width="10.625" style="4" customWidth="1"/>
    <col min="4" max="4" width="16.75" style="4" bestFit="1" customWidth="1"/>
    <col min="5" max="5" width="15.625" style="4" customWidth="1"/>
    <col min="6" max="6" width="15.625" style="11" customWidth="1"/>
    <col min="7" max="7" width="15.625" style="4" customWidth="1"/>
    <col min="8" max="16384" width="9" style="4"/>
  </cols>
  <sheetData>
    <row r="1" spans="1:8" ht="15" x14ac:dyDescent="0.25">
      <c r="A1" s="1" t="s">
        <v>53</v>
      </c>
    </row>
    <row r="2" spans="1:8" ht="15" thickBot="1" x14ac:dyDescent="0.25"/>
    <row r="3" spans="1:8" ht="15.75" thickBot="1" x14ac:dyDescent="0.3">
      <c r="A3" s="49" t="s">
        <v>1</v>
      </c>
      <c r="B3" s="42" t="s">
        <v>40</v>
      </c>
      <c r="C3" s="42" t="s">
        <v>41</v>
      </c>
      <c r="D3" s="42" t="s">
        <v>75</v>
      </c>
      <c r="E3" s="42" t="s">
        <v>44</v>
      </c>
      <c r="F3" s="43" t="s">
        <v>49</v>
      </c>
      <c r="G3" s="42" t="s">
        <v>50</v>
      </c>
      <c r="H3" s="44"/>
    </row>
    <row r="4" spans="1:8" x14ac:dyDescent="0.2">
      <c r="A4" s="48"/>
      <c r="B4" s="37"/>
      <c r="C4" s="37"/>
      <c r="D4" s="37"/>
      <c r="E4" s="38"/>
      <c r="F4" s="39"/>
      <c r="G4" s="38"/>
      <c r="H4" s="40"/>
    </row>
    <row r="5" spans="1:8" x14ac:dyDescent="0.2">
      <c r="A5" s="45">
        <v>42444</v>
      </c>
      <c r="B5" s="23" t="s">
        <v>45</v>
      </c>
      <c r="C5" s="34" t="s">
        <v>54</v>
      </c>
      <c r="D5" s="31">
        <v>3500</v>
      </c>
      <c r="E5" s="34" t="s">
        <v>55</v>
      </c>
      <c r="F5" s="27">
        <v>42401</v>
      </c>
      <c r="G5" s="28" t="s">
        <v>56</v>
      </c>
      <c r="H5" s="24"/>
    </row>
    <row r="6" spans="1:8" x14ac:dyDescent="0.2">
      <c r="A6" s="45">
        <v>42444</v>
      </c>
      <c r="B6" s="23" t="s">
        <v>47</v>
      </c>
      <c r="C6" s="34" t="s">
        <v>57</v>
      </c>
      <c r="D6" s="31">
        <v>2500</v>
      </c>
      <c r="E6" s="34" t="s">
        <v>48</v>
      </c>
      <c r="F6" s="27">
        <v>42402</v>
      </c>
      <c r="G6" s="28" t="s">
        <v>58</v>
      </c>
      <c r="H6" s="24"/>
    </row>
    <row r="7" spans="1:8" ht="15" thickBot="1" x14ac:dyDescent="0.25">
      <c r="A7" s="46"/>
      <c r="B7" s="35"/>
      <c r="C7" s="35"/>
      <c r="D7" s="35"/>
      <c r="E7" s="32"/>
      <c r="F7" s="47"/>
      <c r="G7" s="32"/>
      <c r="H7" s="33"/>
    </row>
    <row r="9" spans="1:8" x14ac:dyDescent="0.2">
      <c r="D9" s="11" t="s">
        <v>74</v>
      </c>
    </row>
  </sheetData>
  <sortState ref="A7:G13">
    <sortCondition ref="A7:A13"/>
  </sortState>
  <printOptions gridLines="1"/>
  <pageMargins left="0.5" right="0.5" top="1" bottom="1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workbookViewId="0">
      <pane ySplit="1" topLeftCell="A2" activePane="bottomLeft" state="frozen"/>
      <selection pane="bottomLeft" activeCell="I6" sqref="I6"/>
    </sheetView>
  </sheetViews>
  <sheetFormatPr defaultRowHeight="14.25" x14ac:dyDescent="0.2"/>
  <cols>
    <col min="1" max="1" width="13.125" customWidth="1"/>
    <col min="2" max="2" width="12.5" customWidth="1"/>
    <col min="3" max="4" width="13.25" bestFit="1" customWidth="1"/>
    <col min="5" max="5" width="14" bestFit="1" customWidth="1"/>
  </cols>
  <sheetData>
    <row r="1" spans="1:5" ht="15" x14ac:dyDescent="0.25">
      <c r="A1" s="1" t="s">
        <v>14</v>
      </c>
      <c r="B1" s="50">
        <v>42370</v>
      </c>
      <c r="C1" s="50">
        <v>42401</v>
      </c>
      <c r="D1" s="50">
        <v>42430</v>
      </c>
      <c r="E1" s="7" t="s">
        <v>106</v>
      </c>
    </row>
    <row r="2" spans="1:5" ht="15" thickBot="1" x14ac:dyDescent="0.25"/>
    <row r="3" spans="1:5" ht="15.75" thickBot="1" x14ac:dyDescent="0.3">
      <c r="A3" s="62" t="s">
        <v>25</v>
      </c>
      <c r="B3" s="63">
        <v>42370</v>
      </c>
      <c r="C3" s="63">
        <v>42401</v>
      </c>
      <c r="D3" s="63">
        <v>42430</v>
      </c>
      <c r="E3" s="64" t="s">
        <v>63</v>
      </c>
    </row>
    <row r="4" spans="1:5" x14ac:dyDescent="0.2">
      <c r="A4" s="69"/>
      <c r="B4" s="8"/>
      <c r="C4" s="8"/>
      <c r="D4" s="8"/>
      <c r="E4" s="17"/>
    </row>
    <row r="5" spans="1:5" x14ac:dyDescent="0.2">
      <c r="A5" s="70" t="s">
        <v>15</v>
      </c>
      <c r="B5" s="52">
        <f>('[2]Jan 2016'!$H$5+'[2]Jan 2016'!$H$6+'[2]Jan 2016'!$H$9+'[2]Jan 2016'!$H$12+'[2]Jan 2016'!$H$14)</f>
        <v>85500</v>
      </c>
      <c r="C5" s="52">
        <f>'[2]Feb 2016'!$H$4+'[2]Feb 2016'!$H$6+'[2]Feb 2016'!$H$7+'[2]Feb 2016'!$H$18+'[2]Feb 2016'!$H$19</f>
        <v>84500</v>
      </c>
      <c r="D5" s="52">
        <f>'[2]Mar 2016'!$H$4+'[2]Mar 2016'!$H$5+'[2]Mar 2016'!$H$7+'[2]Mar 2016'!$H$8+'[2]Mar 2016'!$H$19</f>
        <v>93000</v>
      </c>
      <c r="E5" s="53">
        <f t="shared" ref="E5:E15" si="0">SUM(B5:D5)</f>
        <v>263000</v>
      </c>
    </row>
    <row r="6" spans="1:5" x14ac:dyDescent="0.2">
      <c r="A6" s="70" t="s">
        <v>13</v>
      </c>
      <c r="B6" s="54"/>
      <c r="C6" s="54"/>
      <c r="D6" s="54"/>
      <c r="E6" s="53">
        <f t="shared" si="0"/>
        <v>0</v>
      </c>
    </row>
    <row r="7" spans="1:5" x14ac:dyDescent="0.2">
      <c r="A7" s="70" t="s">
        <v>16</v>
      </c>
      <c r="B7" s="54">
        <f>'[2]Jan 2016'!$H$4</f>
        <v>25000</v>
      </c>
      <c r="C7" s="52">
        <f>'[2]Feb 2016'!$H$8</f>
        <v>26000</v>
      </c>
      <c r="D7" s="52">
        <f>'[2]Mar 2016'!$H$9</f>
        <v>25500</v>
      </c>
      <c r="E7" s="53">
        <f t="shared" si="0"/>
        <v>76500</v>
      </c>
    </row>
    <row r="8" spans="1:5" x14ac:dyDescent="0.2">
      <c r="A8" s="70" t="s">
        <v>17</v>
      </c>
      <c r="B8" s="54">
        <f>'[2]Jan 2016'!$H$13</f>
        <v>30000</v>
      </c>
      <c r="C8" s="52">
        <f>'[2]Feb 2016'!$H$5</f>
        <v>31000</v>
      </c>
      <c r="D8" s="52"/>
      <c r="E8" s="53">
        <f t="shared" si="0"/>
        <v>61000</v>
      </c>
    </row>
    <row r="9" spans="1:5" x14ac:dyDescent="0.2">
      <c r="A9" s="70" t="s">
        <v>12</v>
      </c>
      <c r="B9" s="54"/>
      <c r="C9" s="54"/>
      <c r="D9" s="54">
        <f>'[2]Mar 2016'!$H$25+'[2]Mar 2016'!$H$24</f>
        <v>55000</v>
      </c>
      <c r="E9" s="53">
        <f t="shared" si="0"/>
        <v>55000</v>
      </c>
    </row>
    <row r="10" spans="1:5" x14ac:dyDescent="0.2">
      <c r="A10" s="70" t="s">
        <v>18</v>
      </c>
      <c r="B10" s="54">
        <f>'[2]Jan 2016'!$H$10+'[2]Jan 2016'!$H$11+'[2]Jan 2016'!$H$17+'[2]Jan 2016'!$H$18</f>
        <v>74500</v>
      </c>
      <c r="C10" s="52">
        <f>'[2]Feb 2016'!$H$9+'[2]Feb 2016'!$H$10+'[2]Feb 2016'!$H$13+'[2]Feb 2016'!$H$14</f>
        <v>78500</v>
      </c>
      <c r="D10" s="52">
        <f>'[2]Mar 2016'!$H$10+'[2]Mar 2016'!$H$11+'[2]Mar 2016'!$H$14+'[2]Mar 2016'!$H$15+'[2]Mar 2016'!$H$20+'[2]Mar 2016'!$H$21</f>
        <v>81000</v>
      </c>
      <c r="E10" s="53">
        <f t="shared" si="0"/>
        <v>234000</v>
      </c>
    </row>
    <row r="11" spans="1:5" x14ac:dyDescent="0.2">
      <c r="A11" s="70" t="s">
        <v>19</v>
      </c>
      <c r="B11" s="52">
        <f>'[2]Jan 2016'!$H$7+'[2]Jan 2016'!$H$8</f>
        <v>39000</v>
      </c>
      <c r="C11" s="52">
        <f>'[2]Feb 2016'!$H$11+'[2]Feb 2016'!$H$12</f>
        <v>41000</v>
      </c>
      <c r="D11" s="52">
        <f>'[2]Mar 2016'!$H$6+'[2]Mar 2016'!$H$12+'[2]Mar 2016'!$H$13+'[2]Mar 2016'!$H$22+'[2]Mar 2016'!$H$23</f>
        <v>86400</v>
      </c>
      <c r="E11" s="53">
        <f t="shared" si="0"/>
        <v>166400</v>
      </c>
    </row>
    <row r="12" spans="1:5" x14ac:dyDescent="0.2">
      <c r="A12" s="70" t="s">
        <v>20</v>
      </c>
      <c r="B12" s="52"/>
      <c r="C12" s="52">
        <f>'[2]Feb 2016'!$H$15+'[2]Feb 2016'!$H$16</f>
        <v>27500</v>
      </c>
      <c r="D12" s="52">
        <f>'[2]Mar 2016'!$H$16+'[2]Mar 2016'!$H$17</f>
        <v>26500</v>
      </c>
      <c r="E12" s="53">
        <f t="shared" si="0"/>
        <v>54000</v>
      </c>
    </row>
    <row r="13" spans="1:5" x14ac:dyDescent="0.2">
      <c r="A13" s="70" t="s">
        <v>21</v>
      </c>
      <c r="B13" s="52">
        <f>'[2]Jan 2016'!$H$19</f>
        <v>15500</v>
      </c>
      <c r="C13" s="52">
        <f>'[2]Feb 2016'!$J$17</f>
        <v>16500</v>
      </c>
      <c r="D13" s="52">
        <f>'[2]Mar 2016'!$H$18</f>
        <v>16000</v>
      </c>
      <c r="E13" s="53">
        <f t="shared" si="0"/>
        <v>48000</v>
      </c>
    </row>
    <row r="14" spans="1:5" x14ac:dyDescent="0.2">
      <c r="A14" s="70" t="s">
        <v>62</v>
      </c>
      <c r="B14" s="52"/>
      <c r="C14" s="52"/>
      <c r="D14" s="52"/>
      <c r="E14" s="53">
        <f t="shared" si="0"/>
        <v>0</v>
      </c>
    </row>
    <row r="15" spans="1:5" s="3" customFormat="1" ht="15" x14ac:dyDescent="0.25">
      <c r="A15" s="71" t="s">
        <v>23</v>
      </c>
      <c r="B15" s="55">
        <f t="shared" ref="B15:D15" si="1">SUM(B5:B14)</f>
        <v>269500</v>
      </c>
      <c r="C15" s="55">
        <f t="shared" si="1"/>
        <v>305000</v>
      </c>
      <c r="D15" s="55">
        <f t="shared" si="1"/>
        <v>383400</v>
      </c>
      <c r="E15" s="56">
        <f t="shared" si="0"/>
        <v>957900</v>
      </c>
    </row>
    <row r="16" spans="1:5" x14ac:dyDescent="0.2">
      <c r="A16" s="72"/>
      <c r="B16" s="13"/>
      <c r="C16" s="13"/>
      <c r="D16" s="13"/>
      <c r="E16" s="14"/>
    </row>
    <row r="17" spans="1:5" s="3" customFormat="1" ht="15" x14ac:dyDescent="0.25">
      <c r="A17" s="73" t="s">
        <v>24</v>
      </c>
      <c r="B17" s="58"/>
      <c r="C17" s="58"/>
      <c r="D17" s="58"/>
      <c r="E17" s="59"/>
    </row>
    <row r="18" spans="1:5" x14ac:dyDescent="0.2">
      <c r="A18" s="72"/>
      <c r="B18" s="13"/>
      <c r="C18" s="13"/>
      <c r="D18" s="13"/>
      <c r="E18" s="14"/>
    </row>
    <row r="19" spans="1:5" ht="15" x14ac:dyDescent="0.25">
      <c r="A19" s="65" t="s">
        <v>26</v>
      </c>
      <c r="B19" s="66">
        <v>42370</v>
      </c>
      <c r="C19" s="66">
        <v>42401</v>
      </c>
      <c r="D19" s="66">
        <v>42430</v>
      </c>
      <c r="E19" s="105" t="s">
        <v>107</v>
      </c>
    </row>
    <row r="20" spans="1:5" ht="15" x14ac:dyDescent="0.25">
      <c r="A20" s="68"/>
      <c r="B20" s="13"/>
      <c r="C20" s="13"/>
      <c r="D20" s="13"/>
      <c r="E20" s="14"/>
    </row>
    <row r="21" spans="1:5" x14ac:dyDescent="0.2">
      <c r="A21" s="67" t="s">
        <v>27</v>
      </c>
      <c r="B21" s="52"/>
      <c r="C21" s="52"/>
      <c r="D21" s="52"/>
      <c r="E21" s="53">
        <f t="shared" ref="E21:E34" si="2">SUM(B21:D21)</f>
        <v>0</v>
      </c>
    </row>
    <row r="22" spans="1:5" x14ac:dyDescent="0.2">
      <c r="A22" s="67" t="s">
        <v>28</v>
      </c>
      <c r="B22" s="52"/>
      <c r="C22" s="52"/>
      <c r="D22" s="52"/>
      <c r="E22" s="53">
        <f t="shared" si="2"/>
        <v>0</v>
      </c>
    </row>
    <row r="23" spans="1:5" x14ac:dyDescent="0.2">
      <c r="A23" s="67" t="s">
        <v>29</v>
      </c>
      <c r="B23" s="52"/>
      <c r="C23" s="52"/>
      <c r="D23" s="52"/>
      <c r="E23" s="53">
        <f t="shared" si="2"/>
        <v>0</v>
      </c>
    </row>
    <row r="24" spans="1:5" x14ac:dyDescent="0.2">
      <c r="A24" s="67" t="s">
        <v>30</v>
      </c>
      <c r="B24" s="52"/>
      <c r="C24" s="52"/>
      <c r="D24" s="52"/>
      <c r="E24" s="53">
        <f t="shared" si="2"/>
        <v>0</v>
      </c>
    </row>
    <row r="25" spans="1:5" x14ac:dyDescent="0.2">
      <c r="A25" s="67" t="s">
        <v>31</v>
      </c>
      <c r="B25" s="52"/>
      <c r="C25" s="52"/>
      <c r="D25" s="52"/>
      <c r="E25" s="53">
        <f t="shared" si="2"/>
        <v>0</v>
      </c>
    </row>
    <row r="26" spans="1:5" x14ac:dyDescent="0.2">
      <c r="A26" s="67" t="s">
        <v>32</v>
      </c>
      <c r="B26" s="52"/>
      <c r="C26" s="52"/>
      <c r="D26" s="54"/>
      <c r="E26" s="53">
        <f t="shared" si="2"/>
        <v>0</v>
      </c>
    </row>
    <row r="27" spans="1:5" x14ac:dyDescent="0.2">
      <c r="A27" s="67" t="s">
        <v>33</v>
      </c>
      <c r="B27" s="52"/>
      <c r="C27" s="52"/>
      <c r="D27" s="52"/>
      <c r="E27" s="53">
        <f t="shared" si="2"/>
        <v>0</v>
      </c>
    </row>
    <row r="28" spans="1:5" x14ac:dyDescent="0.2">
      <c r="A28" s="67" t="s">
        <v>34</v>
      </c>
      <c r="B28" s="52"/>
      <c r="C28" s="52"/>
      <c r="D28" s="52"/>
      <c r="E28" s="53">
        <f t="shared" si="2"/>
        <v>0</v>
      </c>
    </row>
    <row r="29" spans="1:5" x14ac:dyDescent="0.2">
      <c r="A29" s="67" t="s">
        <v>37</v>
      </c>
      <c r="B29" s="52"/>
      <c r="C29" s="52"/>
      <c r="D29" s="52"/>
      <c r="E29" s="53">
        <f t="shared" si="2"/>
        <v>0</v>
      </c>
    </row>
    <row r="30" spans="1:5" x14ac:dyDescent="0.2">
      <c r="A30" s="67" t="s">
        <v>38</v>
      </c>
      <c r="B30" s="54"/>
      <c r="C30" s="54"/>
      <c r="D30" s="54"/>
      <c r="E30" s="53">
        <f t="shared" si="2"/>
        <v>0</v>
      </c>
    </row>
    <row r="31" spans="1:5" x14ac:dyDescent="0.2">
      <c r="A31" s="67" t="s">
        <v>35</v>
      </c>
      <c r="B31" s="52"/>
      <c r="C31" s="52"/>
      <c r="D31" s="52"/>
      <c r="E31" s="53">
        <f t="shared" si="2"/>
        <v>0</v>
      </c>
    </row>
    <row r="32" spans="1:5" x14ac:dyDescent="0.2">
      <c r="A32" s="67" t="s">
        <v>36</v>
      </c>
      <c r="B32" s="52"/>
      <c r="C32" s="52"/>
      <c r="D32" s="52"/>
      <c r="E32" s="53">
        <f t="shared" si="2"/>
        <v>0</v>
      </c>
    </row>
    <row r="33" spans="1:8" x14ac:dyDescent="0.2">
      <c r="A33" s="67" t="s">
        <v>59</v>
      </c>
      <c r="B33" s="52"/>
      <c r="C33" s="52"/>
      <c r="D33" s="52"/>
      <c r="E33" s="53">
        <f t="shared" si="2"/>
        <v>0</v>
      </c>
    </row>
    <row r="34" spans="1:8" s="3" customFormat="1" ht="15" x14ac:dyDescent="0.25">
      <c r="A34" s="68" t="s">
        <v>23</v>
      </c>
      <c r="B34" s="55">
        <f t="shared" ref="B34:D34" si="3">SUM(B21:B33)</f>
        <v>0</v>
      </c>
      <c r="C34" s="55">
        <f t="shared" si="3"/>
        <v>0</v>
      </c>
      <c r="D34" s="55">
        <f t="shared" si="3"/>
        <v>0</v>
      </c>
      <c r="E34" s="56">
        <f t="shared" si="2"/>
        <v>0</v>
      </c>
    </row>
    <row r="35" spans="1:8" x14ac:dyDescent="0.2">
      <c r="A35" s="51"/>
      <c r="B35" s="13"/>
      <c r="C35" s="13"/>
      <c r="D35" s="13"/>
      <c r="E35" s="53"/>
    </row>
    <row r="36" spans="1:8" s="3" customFormat="1" ht="15" x14ac:dyDescent="0.25">
      <c r="A36" s="57" t="s">
        <v>60</v>
      </c>
      <c r="B36" s="60"/>
      <c r="C36" s="60"/>
      <c r="D36" s="60"/>
      <c r="E36" s="56"/>
      <c r="F36"/>
      <c r="G36"/>
      <c r="H36"/>
    </row>
    <row r="37" spans="1:8" ht="14.25" customHeight="1" thickBot="1" x14ac:dyDescent="0.25">
      <c r="A37" s="61"/>
      <c r="B37" s="15"/>
      <c r="C37" s="15"/>
      <c r="D37" s="15"/>
      <c r="E37" s="16"/>
    </row>
    <row r="38" spans="1:8" ht="14.25" customHeight="1" x14ac:dyDescent="0.2"/>
    <row r="41" spans="1:8" ht="15" x14ac:dyDescent="0.25">
      <c r="A41" s="1" t="s">
        <v>78</v>
      </c>
    </row>
    <row r="42" spans="1:8" ht="14.25" customHeight="1" x14ac:dyDescent="0.2">
      <c r="A42" t="s">
        <v>76</v>
      </c>
    </row>
    <row r="43" spans="1:8" x14ac:dyDescent="0.2">
      <c r="A43" t="s">
        <v>79</v>
      </c>
    </row>
    <row r="44" spans="1:8" x14ac:dyDescent="0.2">
      <c r="A44" t="s">
        <v>77</v>
      </c>
      <c r="E44" s="6"/>
    </row>
    <row r="45" spans="1:8" x14ac:dyDescent="0.2">
      <c r="A45" t="s">
        <v>80</v>
      </c>
      <c r="E45" s="6"/>
    </row>
    <row r="46" spans="1:8" x14ac:dyDescent="0.2">
      <c r="A46" t="s">
        <v>64</v>
      </c>
    </row>
    <row r="47" spans="1:8" x14ac:dyDescent="0.2">
      <c r="A47" t="s">
        <v>65</v>
      </c>
    </row>
    <row r="48" spans="1:8" x14ac:dyDescent="0.2">
      <c r="A48" t="s">
        <v>66</v>
      </c>
    </row>
    <row r="49" spans="1:1" x14ac:dyDescent="0.2">
      <c r="A49" t="s">
        <v>67</v>
      </c>
    </row>
    <row r="50" spans="1:1" x14ac:dyDescent="0.2">
      <c r="A50" t="s">
        <v>68</v>
      </c>
    </row>
    <row r="51" spans="1:1" x14ac:dyDescent="0.2">
      <c r="A51" t="s">
        <v>81</v>
      </c>
    </row>
    <row r="52" spans="1:1" x14ac:dyDescent="0.2">
      <c r="A52" t="s">
        <v>82</v>
      </c>
    </row>
    <row r="53" spans="1:1" x14ac:dyDescent="0.2">
      <c r="A53" t="s">
        <v>84</v>
      </c>
    </row>
    <row r="54" spans="1:1" x14ac:dyDescent="0.2">
      <c r="A54" t="s">
        <v>83</v>
      </c>
    </row>
    <row r="56" spans="1:1" ht="15" x14ac:dyDescent="0.25">
      <c r="A56" t="s">
        <v>85</v>
      </c>
    </row>
    <row r="58" spans="1:1" s="3" customFormat="1" ht="15" x14ac:dyDescent="0.25">
      <c r="A58" s="3" t="s">
        <v>86</v>
      </c>
    </row>
  </sheetData>
  <printOptions gridLines="1"/>
  <pageMargins left="0.25" right="0.25" top="1" bottom="1" header="0.3" footer="0.3"/>
  <pageSetup paperSize="9" scale="75" orientation="landscape" r:id="rId1"/>
  <rowBreaks count="1" manualBreakCount="1">
    <brk id="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12" sqref="F12"/>
    </sheetView>
  </sheetViews>
  <sheetFormatPr defaultRowHeight="15" x14ac:dyDescent="0.25"/>
  <cols>
    <col min="1" max="1" width="4.125" style="85" customWidth="1"/>
    <col min="2" max="2" width="60.125" style="86" bestFit="1" customWidth="1"/>
    <col min="3" max="3" width="10.625" style="86" customWidth="1"/>
    <col min="4" max="4" width="10.5" style="86" customWidth="1"/>
    <col min="5" max="5" width="10.625" style="86" customWidth="1"/>
    <col min="6" max="16384" width="9" style="86"/>
  </cols>
  <sheetData>
    <row r="1" spans="1:5" x14ac:dyDescent="0.25">
      <c r="C1" s="87"/>
      <c r="D1" s="87"/>
      <c r="E1" s="87"/>
    </row>
    <row r="2" spans="1:5" x14ac:dyDescent="0.25">
      <c r="A2" s="88" t="s">
        <v>87</v>
      </c>
      <c r="B2" s="88" t="s">
        <v>88</v>
      </c>
      <c r="C2" s="89">
        <v>42370</v>
      </c>
      <c r="D2" s="89">
        <v>42401</v>
      </c>
      <c r="E2" s="89">
        <v>42430</v>
      </c>
    </row>
    <row r="3" spans="1:5" x14ac:dyDescent="0.25">
      <c r="A3" s="90">
        <v>5</v>
      </c>
      <c r="B3" s="96" t="s">
        <v>89</v>
      </c>
      <c r="C3" s="97"/>
      <c r="D3" s="97"/>
      <c r="E3" s="96"/>
    </row>
    <row r="4" spans="1:5" x14ac:dyDescent="0.25">
      <c r="A4" s="91"/>
      <c r="B4" s="96" t="s">
        <v>90</v>
      </c>
      <c r="C4" s="97"/>
      <c r="D4" s="97"/>
      <c r="E4" s="99"/>
    </row>
    <row r="5" spans="1:5" x14ac:dyDescent="0.25">
      <c r="A5" s="91"/>
      <c r="B5" s="96" t="s">
        <v>91</v>
      </c>
      <c r="C5" s="97"/>
      <c r="D5" s="97"/>
      <c r="E5" s="99"/>
    </row>
    <row r="6" spans="1:5" x14ac:dyDescent="0.25">
      <c r="A6" s="91"/>
      <c r="B6" s="96"/>
      <c r="C6" s="97"/>
      <c r="D6" s="97"/>
      <c r="E6" s="99"/>
    </row>
    <row r="7" spans="1:5" x14ac:dyDescent="0.25">
      <c r="A7" s="91">
        <v>6</v>
      </c>
      <c r="B7" s="96" t="s">
        <v>92</v>
      </c>
      <c r="C7" s="97"/>
      <c r="D7" s="97"/>
      <c r="E7" s="99"/>
    </row>
    <row r="8" spans="1:5" x14ac:dyDescent="0.25">
      <c r="A8" s="91"/>
      <c r="B8" s="96" t="s">
        <v>93</v>
      </c>
      <c r="C8" s="97"/>
      <c r="D8" s="97"/>
      <c r="E8" s="99"/>
    </row>
    <row r="9" spans="1:5" s="93" customFormat="1" x14ac:dyDescent="0.25">
      <c r="A9" s="92"/>
      <c r="B9" s="100" t="s">
        <v>94</v>
      </c>
      <c r="C9" s="101"/>
      <c r="D9" s="101"/>
      <c r="E9" s="102"/>
    </row>
    <row r="10" spans="1:5" s="93" customFormat="1" x14ac:dyDescent="0.25">
      <c r="A10" s="92"/>
      <c r="B10" s="100"/>
      <c r="C10" s="101"/>
      <c r="D10" s="101"/>
      <c r="E10" s="102"/>
    </row>
    <row r="11" spans="1:5" s="93" customFormat="1" x14ac:dyDescent="0.25">
      <c r="A11" s="92">
        <v>7</v>
      </c>
      <c r="B11" s="100" t="s">
        <v>95</v>
      </c>
      <c r="C11" s="103">
        <f>IF(C5-C9&gt;0,C5-C9,0)</f>
        <v>0</v>
      </c>
      <c r="D11" s="103">
        <f>IF(D5-D9&gt;0,D5-D9,0)</f>
        <v>0</v>
      </c>
      <c r="E11" s="104">
        <f t="shared" ref="E11" si="0">IF(E5-E9&gt;0,E5-E9,0)</f>
        <v>0</v>
      </c>
    </row>
    <row r="12" spans="1:5" s="93" customFormat="1" x14ac:dyDescent="0.25">
      <c r="A12" s="92">
        <v>8</v>
      </c>
      <c r="B12" s="100" t="s">
        <v>96</v>
      </c>
      <c r="C12" s="103">
        <f>'[1]Jan ''16 '!Q10</f>
        <v>0</v>
      </c>
      <c r="D12" s="103">
        <f>IF(D9-D5&gt;0,D9-D5,0)</f>
        <v>0</v>
      </c>
      <c r="E12" s="104">
        <f t="shared" ref="E12" si="1">IF(E9-E5&gt;0,E9-E5,0)</f>
        <v>0</v>
      </c>
    </row>
    <row r="13" spans="1:5" s="93" customFormat="1" x14ac:dyDescent="0.25">
      <c r="A13" s="92"/>
      <c r="B13" s="100"/>
      <c r="C13" s="101"/>
      <c r="D13" s="101"/>
      <c r="E13" s="102"/>
    </row>
    <row r="14" spans="1:5" s="93" customFormat="1" x14ac:dyDescent="0.25">
      <c r="A14" s="92">
        <v>10</v>
      </c>
      <c r="B14" s="100" t="s">
        <v>97</v>
      </c>
      <c r="C14" s="101"/>
      <c r="D14" s="101"/>
      <c r="E14" s="102"/>
    </row>
    <row r="15" spans="1:5" s="93" customFormat="1" x14ac:dyDescent="0.25">
      <c r="A15" s="92">
        <v>11</v>
      </c>
      <c r="B15" s="100" t="s">
        <v>98</v>
      </c>
      <c r="C15" s="101"/>
      <c r="D15" s="101"/>
      <c r="E15" s="102"/>
    </row>
    <row r="16" spans="1:5" s="93" customFormat="1" x14ac:dyDescent="0.25">
      <c r="A16" s="92">
        <v>12</v>
      </c>
      <c r="B16" s="100" t="s">
        <v>99</v>
      </c>
      <c r="C16" s="101"/>
      <c r="D16" s="101"/>
      <c r="E16" s="102"/>
    </row>
    <row r="17" spans="1:5" x14ac:dyDescent="0.25">
      <c r="A17" s="91">
        <v>13</v>
      </c>
      <c r="B17" s="96" t="s">
        <v>100</v>
      </c>
      <c r="C17" s="97"/>
      <c r="D17" s="97"/>
      <c r="E17" s="99"/>
    </row>
    <row r="18" spans="1:5" x14ac:dyDescent="0.25">
      <c r="A18" s="91"/>
      <c r="B18" s="96"/>
      <c r="C18" s="97"/>
      <c r="D18" s="97"/>
      <c r="E18" s="99"/>
    </row>
    <row r="19" spans="1:5" x14ac:dyDescent="0.25">
      <c r="A19" s="91">
        <v>14</v>
      </c>
      <c r="B19" s="96" t="s">
        <v>101</v>
      </c>
      <c r="C19" s="97"/>
      <c r="D19" s="97"/>
      <c r="E19" s="99"/>
    </row>
    <row r="20" spans="1:5" x14ac:dyDescent="0.25">
      <c r="A20" s="91">
        <v>15</v>
      </c>
      <c r="B20" s="96" t="s">
        <v>102</v>
      </c>
      <c r="C20" s="97"/>
      <c r="D20" s="97"/>
      <c r="E20" s="99"/>
    </row>
    <row r="21" spans="1:5" x14ac:dyDescent="0.25">
      <c r="A21" s="91"/>
      <c r="B21" s="96"/>
      <c r="C21" s="97"/>
      <c r="D21" s="97"/>
      <c r="E21" s="99"/>
    </row>
    <row r="22" spans="1:5" x14ac:dyDescent="0.25">
      <c r="A22" s="91">
        <v>16</v>
      </c>
      <c r="B22" s="96" t="s">
        <v>103</v>
      </c>
      <c r="C22" s="97"/>
      <c r="D22" s="97"/>
      <c r="E22" s="99"/>
    </row>
    <row r="23" spans="1:5" x14ac:dyDescent="0.25">
      <c r="A23" s="91">
        <v>17</v>
      </c>
      <c r="B23" s="96" t="s">
        <v>104</v>
      </c>
      <c r="C23" s="97"/>
      <c r="D23" s="97"/>
      <c r="E23" s="99"/>
    </row>
    <row r="24" spans="1:5" x14ac:dyDescent="0.25">
      <c r="A24" s="94">
        <v>18</v>
      </c>
      <c r="B24" s="98" t="s">
        <v>105</v>
      </c>
      <c r="C24" s="97"/>
      <c r="D24" s="97"/>
      <c r="E24" s="99"/>
    </row>
    <row r="25" spans="1:5" x14ac:dyDescent="0.25">
      <c r="C25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OTHERS</vt:lpstr>
      <vt:lpstr>ISSUED</vt:lpstr>
      <vt:lpstr>RECEIVED</vt:lpstr>
      <vt:lpstr>TAX CODE</vt:lpstr>
      <vt:lpstr>GST-03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Kastam</dc:creator>
  <cp:lastModifiedBy>User</cp:lastModifiedBy>
  <cp:lastPrinted>2014-03-21T13:33:16Z</cp:lastPrinted>
  <dcterms:created xsi:type="dcterms:W3CDTF">2014-03-20T11:44:21Z</dcterms:created>
  <dcterms:modified xsi:type="dcterms:W3CDTF">2015-09-09T03:55:02Z</dcterms:modified>
</cp:coreProperties>
</file>