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Week-3\"/>
    </mc:Choice>
  </mc:AlternateContent>
  <xr:revisionPtr revIDLastSave="0" documentId="13_ncr:1_{3D75CB68-6398-4BDD-ABC1-B7D8DCB6402B}" xr6:coauthVersionLast="38" xr6:coauthVersionMax="38" xr10:uidLastSave="{00000000-0000-0000-0000-000000000000}"/>
  <bookViews>
    <workbookView xWindow="0" yWindow="0" windowWidth="23040" windowHeight="9780" tabRatio="804" xr2:uid="{00000000-000D-0000-FFFF-FFFF00000000}"/>
  </bookViews>
  <sheets>
    <sheet name="MLM18-W3-SUMMARY" sheetId="32" r:id="rId1"/>
    <sheet name="MLM18-W3-TIKTOK" sheetId="34" r:id="rId2"/>
    <sheet name="MLM18-W3-JURI" sheetId="28" r:id="rId3"/>
    <sheet name="TikTok 10pm" sheetId="35" r:id="rId4"/>
    <sheet name="TikTok FINAL" sheetId="36" r:id="rId5"/>
    <sheet name="MLM18-W3-SUMMARY (2)" sheetId="37" r:id="rId6"/>
  </sheets>
  <definedNames>
    <definedName name="_xlnm._FilterDatabase" localSheetId="2" hidden="1">'MLM18-W3-JURI'!$V$8:$Y$20</definedName>
    <definedName name="_xlnm._FilterDatabase" localSheetId="0" hidden="1">'MLM18-W3-SUMMARY'!$A$7:$J$7</definedName>
    <definedName name="_xlnm._FilterDatabase" localSheetId="5" hidden="1">'MLM18-W3-SUMMARY (2)'!$A$7:$J$7</definedName>
    <definedName name="_xlnm._FilterDatabase" localSheetId="1" hidden="1">'MLM18-W3-TIKTOK'!#REF!</definedName>
    <definedName name="_xlnm.Print_Area" localSheetId="1">'MLM18-W3-TIKTOK'!$A$1:$I$31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7" l="1"/>
  <c r="E19" i="37"/>
  <c r="D19" i="37"/>
  <c r="C19" i="37"/>
  <c r="B19" i="37"/>
  <c r="F19" i="37" s="1"/>
  <c r="G19" i="37" s="1"/>
  <c r="I19" i="37" s="1"/>
  <c r="H18" i="37"/>
  <c r="E18" i="37"/>
  <c r="D18" i="37"/>
  <c r="C18" i="37"/>
  <c r="B18" i="37"/>
  <c r="F18" i="37" s="1"/>
  <c r="G18" i="37" s="1"/>
  <c r="I18" i="37" s="1"/>
  <c r="J18" i="37" s="1"/>
  <c r="H17" i="37"/>
  <c r="E17" i="37"/>
  <c r="D17" i="37"/>
  <c r="C17" i="37"/>
  <c r="B17" i="37"/>
  <c r="F17" i="37" s="1"/>
  <c r="G17" i="37" s="1"/>
  <c r="I17" i="37" s="1"/>
  <c r="H16" i="37"/>
  <c r="E16" i="37"/>
  <c r="D16" i="37"/>
  <c r="C16" i="37"/>
  <c r="B16" i="37"/>
  <c r="F16" i="37" s="1"/>
  <c r="G16" i="37" s="1"/>
  <c r="I16" i="37" s="1"/>
  <c r="H15" i="37"/>
  <c r="E15" i="37"/>
  <c r="D15" i="37"/>
  <c r="C15" i="37"/>
  <c r="B15" i="37"/>
  <c r="F15" i="37" s="1"/>
  <c r="G15" i="37" s="1"/>
  <c r="I15" i="37" s="1"/>
  <c r="H14" i="37"/>
  <c r="E14" i="37"/>
  <c r="D14" i="37"/>
  <c r="C14" i="37"/>
  <c r="B14" i="37"/>
  <c r="F14" i="37" s="1"/>
  <c r="G14" i="37" s="1"/>
  <c r="I14" i="37" s="1"/>
  <c r="H13" i="37"/>
  <c r="E13" i="37"/>
  <c r="D13" i="37"/>
  <c r="C13" i="37"/>
  <c r="F13" i="37" s="1"/>
  <c r="G13" i="37" s="1"/>
  <c r="I13" i="37" s="1"/>
  <c r="B13" i="37"/>
  <c r="H12" i="37"/>
  <c r="E12" i="37"/>
  <c r="D12" i="37"/>
  <c r="F12" i="37" s="1"/>
  <c r="G12" i="37" s="1"/>
  <c r="I12" i="37" s="1"/>
  <c r="C12" i="37"/>
  <c r="B12" i="37"/>
  <c r="H11" i="37"/>
  <c r="F11" i="37"/>
  <c r="G11" i="37" s="1"/>
  <c r="I11" i="37" s="1"/>
  <c r="J11" i="37" s="1"/>
  <c r="E11" i="37"/>
  <c r="D11" i="37"/>
  <c r="C11" i="37"/>
  <c r="B11" i="37"/>
  <c r="H10" i="37"/>
  <c r="G10" i="37"/>
  <c r="I10" i="37" s="1"/>
  <c r="F10" i="37"/>
  <c r="E10" i="37"/>
  <c r="D10" i="37"/>
  <c r="C10" i="37"/>
  <c r="B10" i="37"/>
  <c r="H9" i="37"/>
  <c r="E9" i="37"/>
  <c r="D9" i="37"/>
  <c r="C9" i="37"/>
  <c r="B9" i="37"/>
  <c r="F9" i="37" s="1"/>
  <c r="G9" i="37" s="1"/>
  <c r="I9" i="37" s="1"/>
  <c r="J9" i="37" s="1"/>
  <c r="H8" i="37"/>
  <c r="E8" i="37"/>
  <c r="D8" i="37"/>
  <c r="C8" i="37"/>
  <c r="B8" i="37"/>
  <c r="F8" i="37" s="1"/>
  <c r="G8" i="37" s="1"/>
  <c r="I8" i="37" s="1"/>
  <c r="A5" i="37"/>
  <c r="A4" i="37"/>
  <c r="I3" i="37"/>
  <c r="A3" i="37"/>
  <c r="I2" i="37"/>
  <c r="A2" i="37"/>
  <c r="I1" i="37"/>
  <c r="A1" i="37"/>
  <c r="N18" i="28"/>
  <c r="O18" i="28"/>
  <c r="N13" i="28"/>
  <c r="O13" i="28"/>
  <c r="O17" i="28"/>
  <c r="O14" i="28"/>
  <c r="O12" i="28"/>
  <c r="O9" i="28"/>
  <c r="N17" i="28"/>
  <c r="N14" i="28"/>
  <c r="N12" i="28"/>
  <c r="N9" i="28"/>
  <c r="O20" i="28"/>
  <c r="O15" i="28"/>
  <c r="O11" i="28"/>
  <c r="N20" i="28"/>
  <c r="N15" i="28"/>
  <c r="N11" i="28"/>
  <c r="O19" i="28"/>
  <c r="O16" i="28"/>
  <c r="O10" i="28"/>
  <c r="J13" i="37" l="1"/>
  <c r="J17" i="37"/>
  <c r="J8" i="37"/>
  <c r="J14" i="37"/>
  <c r="J10" i="37"/>
  <c r="J12" i="37"/>
  <c r="J15" i="37"/>
  <c r="J16" i="37"/>
  <c r="J19" i="37"/>
  <c r="N19" i="28"/>
  <c r="N16" i="28"/>
  <c r="N10" i="28"/>
  <c r="E20" i="34" l="1"/>
  <c r="B3" i="32"/>
  <c r="B8" i="32"/>
  <c r="W5" i="28" l="1"/>
  <c r="W4" i="28"/>
  <c r="W3" i="28"/>
  <c r="W2" i="28"/>
  <c r="W1" i="28"/>
  <c r="B1" i="32" l="1"/>
  <c r="F8" i="34" l="1"/>
  <c r="F16" i="34"/>
  <c r="F11" i="34"/>
  <c r="F19" i="34"/>
  <c r="F9" i="34"/>
  <c r="F17" i="34"/>
  <c r="F12" i="34"/>
  <c r="F13" i="34"/>
  <c r="F10" i="34"/>
  <c r="F18" i="34"/>
  <c r="F14" i="34"/>
  <c r="F15" i="34"/>
  <c r="F20" i="34" l="1"/>
  <c r="R9" i="28"/>
  <c r="A5" i="32"/>
  <c r="B5" i="34" s="1"/>
  <c r="B1" i="34"/>
  <c r="B4" i="34"/>
  <c r="B2" i="34"/>
  <c r="V5" i="28"/>
  <c r="V4" i="28"/>
  <c r="V3" i="28"/>
  <c r="V2" i="28"/>
  <c r="V1" i="28"/>
  <c r="C3" i="34"/>
  <c r="B3" i="34"/>
  <c r="A3" i="32"/>
  <c r="T10" i="28"/>
  <c r="T11" i="28"/>
  <c r="T12" i="28"/>
  <c r="T13" i="28"/>
  <c r="T14" i="28"/>
  <c r="T15" i="28"/>
  <c r="T16" i="28"/>
  <c r="T17" i="28"/>
  <c r="T18" i="28"/>
  <c r="T19" i="28"/>
  <c r="T20" i="28"/>
  <c r="S10" i="28"/>
  <c r="S11" i="28"/>
  <c r="S12" i="28"/>
  <c r="S13" i="28"/>
  <c r="S14" i="28"/>
  <c r="S15" i="28"/>
  <c r="S16" i="28"/>
  <c r="S17" i="28"/>
  <c r="S18" i="28"/>
  <c r="S19" i="28"/>
  <c r="S20" i="28"/>
  <c r="R10" i="28"/>
  <c r="R11" i="28"/>
  <c r="R12" i="28"/>
  <c r="R13" i="28"/>
  <c r="R14" i="28"/>
  <c r="R15" i="28"/>
  <c r="R16" i="28"/>
  <c r="R17" i="28"/>
  <c r="R18" i="28"/>
  <c r="R19" i="28"/>
  <c r="R20" i="28"/>
  <c r="S9" i="28"/>
  <c r="T9" i="28"/>
  <c r="B17" i="32" l="1"/>
  <c r="C17" i="32"/>
  <c r="D17" i="32"/>
  <c r="E17" i="32"/>
  <c r="B15" i="32"/>
  <c r="C15" i="32"/>
  <c r="D15" i="32"/>
  <c r="E15" i="32"/>
  <c r="B19" i="32"/>
  <c r="C19" i="32"/>
  <c r="D19" i="32"/>
  <c r="E19" i="32"/>
  <c r="B18" i="32"/>
  <c r="C18" i="32"/>
  <c r="D18" i="32"/>
  <c r="E18" i="32"/>
  <c r="B13" i="32"/>
  <c r="C13" i="32"/>
  <c r="D13" i="32"/>
  <c r="E13" i="32"/>
  <c r="B11" i="32"/>
  <c r="C11" i="32"/>
  <c r="D11" i="32"/>
  <c r="E11" i="32"/>
  <c r="B10" i="32"/>
  <c r="C10" i="32"/>
  <c r="D10" i="32"/>
  <c r="E10" i="32"/>
  <c r="B12" i="32"/>
  <c r="C12" i="32"/>
  <c r="D12" i="32"/>
  <c r="E12" i="32"/>
  <c r="C8" i="32"/>
  <c r="D8" i="32"/>
  <c r="E8" i="32"/>
  <c r="B16" i="32"/>
  <c r="C16" i="32"/>
  <c r="D16" i="32"/>
  <c r="E16" i="32"/>
  <c r="B9" i="32"/>
  <c r="C9" i="32"/>
  <c r="D9" i="32"/>
  <c r="E9" i="32"/>
  <c r="B14" i="32"/>
  <c r="C14" i="32"/>
  <c r="D14" i="32"/>
  <c r="E14" i="32"/>
  <c r="C2" i="34"/>
  <c r="C1" i="34"/>
  <c r="B4" i="32"/>
  <c r="B2" i="32"/>
  <c r="A4" i="32"/>
  <c r="A2" i="32"/>
  <c r="A1" i="32"/>
  <c r="H14" i="32" l="1"/>
  <c r="H9" i="32"/>
  <c r="F14" i="32"/>
  <c r="G14" i="32" s="1"/>
  <c r="F12" i="32"/>
  <c r="G12" i="32" s="1"/>
  <c r="F13" i="32"/>
  <c r="G13" i="32" s="1"/>
  <c r="F17" i="32"/>
  <c r="G17" i="32" s="1"/>
  <c r="F9" i="32"/>
  <c r="G9" i="32" s="1"/>
  <c r="F11" i="32"/>
  <c r="G11" i="32" s="1"/>
  <c r="F16" i="32"/>
  <c r="G16" i="32" s="1"/>
  <c r="F10" i="32"/>
  <c r="G10" i="32" s="1"/>
  <c r="F19" i="32"/>
  <c r="G19" i="32" s="1"/>
  <c r="F18" i="32"/>
  <c r="G18" i="32" s="1"/>
  <c r="F8" i="32"/>
  <c r="G8" i="32" s="1"/>
  <c r="F15" i="32"/>
  <c r="G15" i="32" s="1"/>
  <c r="H19" i="32" l="1"/>
  <c r="I19" i="32" s="1"/>
  <c r="H13" i="32"/>
  <c r="I13" i="32" s="1"/>
  <c r="H17" i="32"/>
  <c r="I17" i="32" s="1"/>
  <c r="H18" i="32"/>
  <c r="I18" i="32" s="1"/>
  <c r="H16" i="32"/>
  <c r="I16" i="32" s="1"/>
  <c r="H8" i="32"/>
  <c r="I8" i="32" s="1"/>
  <c r="H12" i="32"/>
  <c r="I12" i="32" s="1"/>
  <c r="H10" i="32"/>
  <c r="I10" i="32" s="1"/>
  <c r="H11" i="32"/>
  <c r="I11" i="32" s="1"/>
  <c r="H15" i="32"/>
  <c r="I15" i="32" s="1"/>
  <c r="I14" i="32"/>
  <c r="I9" i="32"/>
  <c r="J18" i="32" l="1"/>
  <c r="J14" i="32"/>
  <c r="J16" i="32"/>
  <c r="J9" i="32"/>
  <c r="J13" i="32"/>
  <c r="J17" i="32"/>
  <c r="J19" i="32"/>
  <c r="J15" i="32"/>
  <c r="J12" i="32"/>
  <c r="J11" i="32"/>
  <c r="J10" i="32"/>
  <c r="J8" i="32"/>
</calcChain>
</file>

<file path=xl/sharedStrings.xml><?xml version="1.0" encoding="utf-8"?>
<sst xmlns="http://schemas.openxmlformats.org/spreadsheetml/2006/main" count="217" uniqueCount="65">
  <si>
    <t xml:space="preserve">TV SHOWS </t>
  </si>
  <si>
    <t>DATE</t>
  </si>
  <si>
    <t>KIUT</t>
  </si>
  <si>
    <t>MASIN</t>
  </si>
  <si>
    <t>PUTEH</t>
  </si>
  <si>
    <t>SHIRO</t>
  </si>
  <si>
    <t>TAMAN</t>
  </si>
  <si>
    <t>ZERO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</si>
  <si>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</si>
  <si>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</si>
  <si>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</si>
  <si>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</si>
  <si>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</si>
  <si>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</si>
  <si>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</si>
  <si>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</si>
  <si>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</si>
  <si>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</si>
  <si>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#4         [SCHA ALYAHYA]</t>
  </si>
  <si>
    <t>Judge #4 [SCHA ALYAHYA]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</si>
  <si>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</si>
  <si>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</si>
  <si>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</si>
  <si>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</si>
  <si>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</si>
  <si>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</si>
  <si>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</si>
  <si>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</si>
  <si>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</si>
  <si>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creativity [20%]</t>
  </si>
  <si>
    <t>REPORT</t>
  </si>
  <si>
    <t>MINGGU</t>
  </si>
  <si>
    <t>SUMMARY RESULT TIK TOK VOTING</t>
  </si>
  <si>
    <t>SUMMARY DETAILS</t>
  </si>
  <si>
    <t>RESULT BY RANKING</t>
  </si>
  <si>
    <t>THEME</t>
  </si>
  <si>
    <t>Total Judges Score by Criteria [70%]</t>
  </si>
  <si>
    <t>Verified and Approved by :</t>
  </si>
  <si>
    <t>Producer</t>
  </si>
  <si>
    <t>Executive Producer</t>
  </si>
  <si>
    <t>SALIHIN CONSULTING GROUP SDN BHD</t>
  </si>
  <si>
    <r>
      <t xml:space="preserve"> </t>
    </r>
    <r>
      <rPr>
        <b/>
        <sz val="10"/>
        <rFont val="Times New Roman"/>
        <family val="1"/>
      </rPr>
      <t>SALIHIN</t>
    </r>
    <r>
      <rPr>
        <sz val="10"/>
        <rFont val="Times New Roman"/>
        <family val="1"/>
      </rPr>
      <t xml:space="preserve"> 2018. Strictly Private &amp; Confidential</t>
    </r>
  </si>
  <si>
    <t>Judges Score by-70%]</t>
  </si>
  <si>
    <t>MBNS</t>
  </si>
  <si>
    <t>Mohd Zaid Othman</t>
  </si>
  <si>
    <t>SALIHIN CONSULTING GROUP S/B</t>
  </si>
  <si>
    <t>Judge #3 [REMY ISHAK]</t>
  </si>
  <si>
    <t>Judge #1            [DOUGLAS LIM]</t>
  </si>
  <si>
    <t xml:space="preserve">Judge #2 [TYA ARIFIN]          </t>
  </si>
  <si>
    <t>Judge #3  [REMY ISHAK]</t>
  </si>
  <si>
    <t>Judge #1  [DOUGLAS LIM]</t>
  </si>
  <si>
    <t xml:space="preserve">Judge #2  [TYA ARIFIN] </t>
  </si>
  <si>
    <t>Rank</t>
  </si>
  <si>
    <t>Name</t>
  </si>
  <si>
    <t>Votes</t>
  </si>
  <si>
    <t>Percentage</t>
  </si>
  <si>
    <t>Muhammad Hanif Ngarisan (Auditor)</t>
  </si>
  <si>
    <t>KETIGA</t>
  </si>
  <si>
    <t>Friday, 16 November, 2018</t>
  </si>
  <si>
    <t>2B</t>
  </si>
  <si>
    <t>HILMY</t>
  </si>
  <si>
    <t>total</t>
  </si>
  <si>
    <t>TikTok 9.30pm</t>
  </si>
  <si>
    <t>TikTok before SEGMENT 6</t>
  </si>
  <si>
    <t>CINTA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</si>
</sst>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</font>
    <font>
      <b/>
      <sz val="10"/>
      <color rgb="FF666666"/>
      <name val="Tahoma"/>
      <family val="2"/>
    </font>
    <font>
      <sz val="10"/>
      <color rgb="FF666666"/>
      <name val="Tahoma"/>
      <family val="2"/>
    </font>
    <font>
      <sz val="10"/>
      <color rgb="FF666666"/>
      <name val="Times New Roman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DB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3" borderId="3" xfId="1" applyFont="1" applyFill="1" applyBorder="1" applyAlignment="1">
      <alignment vertical="center" wrapText="1"/>
    </xf>
    <xf numFmtId="14" fontId="7" fillId="0" borderId="0" xfId="1" applyNumberFormat="1" applyFont="1" applyAlignment="1">
      <alignment horizontal="right" vertical="center"/>
    </xf>
    <xf numFmtId="0" fontId="9" fillId="3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vertical="center"/>
    </xf>
    <xf numFmtId="0" fontId="9" fillId="3" borderId="3" xfId="1" applyFont="1" applyFill="1" applyBorder="1" applyAlignment="1">
      <alignment horizontal="center" vertical="center"/>
    </xf>
    <xf numFmtId="10" fontId="9" fillId="3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43" fontId="7" fillId="0" borderId="3" xfId="117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3" fontId="7" fillId="0" borderId="8" xfId="117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43" fontId="7" fillId="0" borderId="10" xfId="117" applyFont="1" applyBorder="1" applyAlignment="1">
      <alignment vertical="center"/>
    </xf>
    <xf numFmtId="43" fontId="7" fillId="0" borderId="11" xfId="117" applyFont="1" applyBorder="1" applyAlignment="1">
      <alignment vertical="center"/>
    </xf>
    <xf numFmtId="43" fontId="7" fillId="0" borderId="7" xfId="117" applyFont="1" applyBorder="1" applyAlignment="1">
      <alignment vertical="center"/>
    </xf>
    <xf numFmtId="43" fontId="7" fillId="0" borderId="9" xfId="117" applyFont="1" applyBorder="1" applyAlignment="1">
      <alignment vertical="center"/>
    </xf>
    <xf numFmtId="165" fontId="10" fillId="0" borderId="0" xfId="1" applyNumberFormat="1" applyFont="1" applyAlignment="1">
      <alignment horizontal="left" vertical="center"/>
    </xf>
    <xf numFmtId="0" fontId="7" fillId="0" borderId="2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117" applyNumberFormat="1" applyFont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vertical="center" wrapText="1"/>
    </xf>
    <xf numFmtId="10" fontId="16" fillId="5" borderId="0" xfId="0" applyNumberFormat="1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10" fontId="16" fillId="7" borderId="0" xfId="0" applyNumberFormat="1" applyFont="1" applyFill="1" applyAlignment="1">
      <alignment vertical="center" wrapText="1"/>
    </xf>
    <xf numFmtId="9" fontId="16" fillId="5" borderId="0" xfId="0" applyNumberFormat="1" applyFont="1" applyFill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65" fontId="10" fillId="0" borderId="0" xfId="1" applyNumberFormat="1" applyFont="1" applyAlignment="1">
      <alignment horizontal="left" vertical="center"/>
    </xf>
    <xf numFmtId="0" fontId="9" fillId="3" borderId="12" xfId="1" applyFont="1" applyFill="1" applyBorder="1" applyAlignment="1">
      <alignment horizontal="left" vertical="center" wrapText="1"/>
    </xf>
    <xf numFmtId="0" fontId="9" fillId="3" borderId="1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9" fillId="3" borderId="19" xfId="1" applyFont="1" applyFill="1" applyBorder="1" applyAlignment="1">
      <alignment horizontal="left" vertical="center" wrapText="1"/>
    </xf>
    <xf numFmtId="0" fontId="18" fillId="0" borderId="0" xfId="0" applyFont="1"/>
    <xf numFmtId="1" fontId="7" fillId="0" borderId="19" xfId="1" applyNumberFormat="1" applyFont="1" applyFill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10" fontId="7" fillId="8" borderId="3" xfId="4" applyNumberFormat="1" applyFont="1" applyFill="1" applyBorder="1" applyAlignment="1">
      <alignment horizontal="center" vertical="center"/>
    </xf>
    <xf numFmtId="0" fontId="7" fillId="8" borderId="3" xfId="4" applyNumberFormat="1" applyFont="1" applyFill="1" applyBorder="1" applyAlignment="1">
      <alignment horizontal="center" vertical="center"/>
    </xf>
  </cellXfs>
  <cellStyles count="118">
    <cellStyle name="Comma" xfId="117" builtinId="3"/>
    <cellStyle name="Comma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 xr:uid="{00000000-0005-0000-0000-000072000000}"/>
    <cellStyle name="Percent" xfId="4" builtinId="5"/>
    <cellStyle name="Percent 2" xfId="3" xr:uid="{00000000-0005-0000-0000-00007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23862</xdr:colOff>
      <xdr:row>0</xdr:row>
      <xdr:rowOff>0</xdr:rowOff>
    </xdr:from>
    <xdr:to>
      <xdr:col>9</xdr:col>
      <xdr:colOff>817911</xdr:colOff>
      <xdr:row>6</xdr:row>
      <xdr:rowOff>56348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BCF53-C40D-422A-A9A5-F59FA078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62" y="0"/>
          <a:ext cx="2696643" cy="1928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902370</xdr:colOff>
      <xdr:row>0</xdr:row>
      <xdr:rowOff>0</xdr:rowOff>
    </xdr:from>
    <xdr:to>
      <xdr:col>9</xdr:col>
      <xdr:colOff>35860</xdr:colOff>
      <xdr:row>6</xdr:row>
      <xdr:rowOff>60158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11E27-AFF0-45AA-A1BD-68A46116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245" y="0"/>
          <a:ext cx="2686315" cy="1946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0</xdr:rowOff>
    </xdr:from>
    <xdr:to>
      <xdr:col>14</xdr:col>
      <xdr:colOff>149658</xdr:colOff>
      <xdr:row>6</xdr:row>
      <xdr:rowOff>39103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29CDE2-3C4F-4018-B00F-DB175484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2692833" cy="1925053"/>
        </a:xfrm>
        <a:prstGeom prst="rect">
          <a:avLst/>
        </a:prstGeom>
      </xdr:spPr>
    </xdr:pic>
    <xdr:clientData/>
  </xdr:twoCellAnchor>
  <xdr:twoCellAnchor editAs="oneCell">
    <xdr:from>
      <xdr:col>23</xdr:col>
      <xdr:colOff>834390</xdr:colOff>
      <xdr:row>0</xdr:row>
      <xdr:rowOff>0</xdr:rowOff>
    </xdr:from>
    <xdr:to>
      <xdr:col>26</xdr:col>
      <xdr:colOff>98223</xdr:colOff>
      <xdr:row>6</xdr:row>
      <xdr:rowOff>41008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5E1BA-F418-4574-8FA8-1ABC62ED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715" y="0"/>
          <a:ext cx="2706168" cy="1926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276412</xdr:colOff>
      <xdr:row>0</xdr:row>
      <xdr:rowOff>14941</xdr:rowOff>
    </xdr:from>
    <xdr:to>
      <xdr:col>15</xdr:col>
      <xdr:colOff>166520</xdr:colOff>
      <xdr:row>6</xdr:row>
      <xdr:rowOff>71289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B4B614-B43A-42E6-A253-51133564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2294" y="14941"/>
          <a:ext cx="2691579" cy="1938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view="pageBreakPreview" topLeftCell="A7" zoomScale="102" zoomScaleNormal="80" zoomScaleSheetLayoutView="102" zoomScalePageLayoutView="87" workbookViewId="0">
      <selection activeCell="F19" sqref="F19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customWidth="1"/>
    <col min="9" max="9" width="14.33203125" style="2" customWidth="1"/>
    <col min="10" max="10" width="13.33203125" style="2" customWidth="1"/>
    <col min="11" max="11" width="3.77734375" style="2" customWidth="1"/>
    <col min="12" max="16384" width="13.6640625" style="2"/>
  </cols>
  <sheetData>
    <row r="1" spans="1:10" ht="25.05" customHeight="1" x14ac:dyDescent="0.3">
      <c r="A1" s="2" t="str">
        <f>'MLM18-W3-JURI'!A1</f>
        <v xml:space="preserve">TV SHOWS </v>
      </c>
      <c r="B1" s="1" t="str">
        <f>'MLM18-W3-JURI'!B1</f>
        <v>MAHARAJA LAWAK MEGA 2018</v>
      </c>
      <c r="C1" s="30"/>
      <c r="D1" s="11"/>
      <c r="E1" s="12"/>
      <c r="F1" s="12"/>
      <c r="G1" s="11"/>
      <c r="H1" s="19"/>
      <c r="I1" s="13"/>
    </row>
    <row r="2" spans="1:10" ht="25.05" customHeight="1" x14ac:dyDescent="0.3">
      <c r="A2" s="2" t="str">
        <f>'MLM18-W3-JURI'!A2</f>
        <v>MINGGU</v>
      </c>
      <c r="B2" s="1" t="str">
        <f>'MLM18-W3-JURI'!B2</f>
        <v>KETIGA</v>
      </c>
      <c r="C2" s="30"/>
      <c r="D2" s="11"/>
      <c r="E2" s="11"/>
      <c r="F2" s="12"/>
      <c r="G2" s="13"/>
    </row>
    <row r="3" spans="1:10" ht="25.05" customHeight="1" x14ac:dyDescent="0.3">
      <c r="A3" s="2" t="str">
        <f>'MLM18-W3-JURI'!A3</f>
        <v>THEME</v>
      </c>
      <c r="B3" s="1" t="str">
        <f>'MLM18-W3-JURI'!B3</f>
        <v>CINTA</v>
      </c>
      <c r="C3" s="30"/>
      <c r="D3" s="11"/>
      <c r="E3" s="11"/>
      <c r="F3" s="12"/>
      <c r="G3" s="13"/>
    </row>
    <row r="4" spans="1:10" ht="25.05" customHeight="1" x14ac:dyDescent="0.3">
      <c r="A4" s="2" t="str">
        <f>'MLM18-W3-JURI'!A4</f>
        <v>DATE</v>
      </c>
      <c r="B4" s="76">
        <f>'MLM18-W3-JURI'!B4:D4</f>
        <v>43420</v>
      </c>
      <c r="C4" s="76"/>
      <c r="D4" s="11"/>
      <c r="E4" s="11"/>
      <c r="F4" s="12"/>
      <c r="G4" s="13"/>
    </row>
    <row r="5" spans="1:10" ht="25.05" customHeight="1" x14ac:dyDescent="0.3">
      <c r="A5" s="2" t="str">
        <f>'MLM18-W3-JURI'!A5</f>
        <v>REPORT</v>
      </c>
      <c r="B5" s="36" t="s">
        <v>34</v>
      </c>
      <c r="C5" s="36"/>
      <c r="D5" s="11"/>
      <c r="E5" s="11"/>
      <c r="F5" s="12"/>
      <c r="G5" s="13"/>
    </row>
    <row r="6" spans="1:10" ht="25.05" customHeight="1" x14ac:dyDescent="0.3">
      <c r="B6" s="9"/>
      <c r="C6" s="10"/>
      <c r="D6" s="11"/>
      <c r="E6" s="11"/>
      <c r="F6" s="12"/>
      <c r="G6" s="13"/>
    </row>
    <row r="7" spans="1:10" ht="48" customHeight="1" x14ac:dyDescent="0.3">
      <c r="A7" s="18" t="s">
        <v>17</v>
      </c>
      <c r="B7" s="20" t="s">
        <v>47</v>
      </c>
      <c r="C7" s="20" t="s">
        <v>48</v>
      </c>
      <c r="D7" s="20" t="s">
        <v>46</v>
      </c>
      <c r="E7" s="20" t="s">
        <v>18</v>
      </c>
      <c r="F7" s="20" t="s">
        <v>21</v>
      </c>
      <c r="G7" s="20" t="s">
        <v>23</v>
      </c>
      <c r="H7" s="20" t="s">
        <v>24</v>
      </c>
      <c r="I7" s="20" t="s">
        <v>16</v>
      </c>
      <c r="J7" s="20" t="s">
        <v>20</v>
      </c>
    </row>
    <row r="8" spans="1:10" ht="25.05" customHeight="1" x14ac:dyDescent="0.3">
      <c r="A8" s="67" t="s">
        <v>5</v>
      </c>
      <c r="B8" s="14">
        <f>SUM('MLM18-W3-JURI'!B18+'MLM18-W3-JURI'!C18+'MLM18-W3-JURI'!D18)</f>
        <v>59</v>
      </c>
      <c r="C8" s="14">
        <f>SUM('MLM18-W3-JURI'!E18+'MLM18-W3-JURI'!F18+'MLM18-W3-JURI'!G18)</f>
        <v>67</v>
      </c>
      <c r="D8" s="14">
        <f>SUM('MLM18-W3-JURI'!H18+'MLM18-W3-JURI'!I18+'MLM18-W3-JURI'!J18)</f>
        <v>70</v>
      </c>
      <c r="E8" s="14">
        <f>SUM('MLM18-W3-JURI'!K18+'MLM18-W3-JURI'!L18+'MLM18-W3-JURI'!M18)</f>
        <v>65</v>
      </c>
      <c r="F8" s="14">
        <f>SUM(B8:E8)</f>
        <v>261</v>
      </c>
      <c r="G8" s="15">
        <f>ROUND(F8/280*70%,4)</f>
        <v>0.65249999999999997</v>
      </c>
      <c r="H8" s="15">
        <f>VLOOKUP(A8,'MLM18-W3-TIKTOK'!$D$8:$F$19,3,FALSE)</f>
        <v>3.85E-2</v>
      </c>
      <c r="I8" s="15">
        <f>G8+H8</f>
        <v>0.69099999999999995</v>
      </c>
      <c r="J8" s="16">
        <f>RANK(I8,$I$8:I31,0)</f>
        <v>1</v>
      </c>
    </row>
    <row r="9" spans="1:10" s="7" customFormat="1" ht="25.05" customHeight="1" x14ac:dyDescent="0.3">
      <c r="A9" s="67" t="s">
        <v>6</v>
      </c>
      <c r="B9" s="14">
        <f>SUM('MLM18-W3-JURI'!B20+'MLM18-W3-JURI'!C20+'MLM18-W3-JURI'!D20)</f>
        <v>60</v>
      </c>
      <c r="C9" s="14">
        <f>SUM('MLM18-W3-JURI'!E20+'MLM18-W3-JURI'!F20+'MLM18-W3-JURI'!G20)</f>
        <v>67</v>
      </c>
      <c r="D9" s="14">
        <f>SUM('MLM18-W3-JURI'!H20+'MLM18-W3-JURI'!I20+'MLM18-W3-JURI'!J20)</f>
        <v>70</v>
      </c>
      <c r="E9" s="14">
        <f>SUM('MLM18-W3-JURI'!K20+'MLM18-W3-JURI'!L20+'MLM18-W3-JURI'!M20)</f>
        <v>62</v>
      </c>
      <c r="F9" s="14">
        <f>SUM(B9:E9)</f>
        <v>259</v>
      </c>
      <c r="G9" s="15">
        <f>ROUND(F9/280*70%,4)</f>
        <v>0.64749999999999996</v>
      </c>
      <c r="H9" s="15">
        <f>VLOOKUP(A9,'MLM18-W3-TIKTOK'!$D$8:$F$19,3,FALSE)</f>
        <v>1.8499999999999999E-2</v>
      </c>
      <c r="I9" s="15">
        <f>G9+H9</f>
        <v>0.66599999999999993</v>
      </c>
      <c r="J9" s="16">
        <f>RANK(I9,$I$8:I30,0)</f>
        <v>2</v>
      </c>
    </row>
    <row r="10" spans="1:10" ht="25.05" customHeight="1" x14ac:dyDescent="0.3">
      <c r="A10" s="67" t="s">
        <v>11</v>
      </c>
      <c r="B10" s="14">
        <f>SUM('MLM18-W3-JURI'!B16+'MLM18-W3-JURI'!C16+'MLM18-W3-JURI'!D16)</f>
        <v>60</v>
      </c>
      <c r="C10" s="14">
        <f>SUM('MLM18-W3-JURI'!E16+'MLM18-W3-JURI'!F16+'MLM18-W3-JURI'!G16)</f>
        <v>67</v>
      </c>
      <c r="D10" s="14">
        <f>SUM('MLM18-W3-JURI'!H16+'MLM18-W3-JURI'!I16+'MLM18-W3-JURI'!J16)</f>
        <v>70</v>
      </c>
      <c r="E10" s="14">
        <f>SUM('MLM18-W3-JURI'!K16+'MLM18-W3-JURI'!L16+'MLM18-W3-JURI'!M16)</f>
        <v>55</v>
      </c>
      <c r="F10" s="14">
        <f>SUM(B10:E10)</f>
        <v>252</v>
      </c>
      <c r="G10" s="15">
        <f>ROUND(F10/280*70%,4)</f>
        <v>0.63</v>
      </c>
      <c r="H10" s="15">
        <f>VLOOKUP(A10,'MLM18-W3-TIKTOK'!$D$8:$F$19,3,FALSE)</f>
        <v>1.3599999999999999E-2</v>
      </c>
      <c r="I10" s="15">
        <f>G10+H10</f>
        <v>0.64359999999999995</v>
      </c>
      <c r="J10" s="16">
        <f>RANK(I10,$I$8:I50,0)</f>
        <v>3</v>
      </c>
    </row>
    <row r="11" spans="1:10" ht="25.05" customHeight="1" x14ac:dyDescent="0.3">
      <c r="A11" s="34" t="s">
        <v>10</v>
      </c>
      <c r="B11" s="14">
        <f>SUM('MLM18-W3-JURI'!B15+'MLM18-W3-JURI'!C15+'MLM18-W3-JURI'!D15)</f>
        <v>52</v>
      </c>
      <c r="C11" s="14">
        <f>SUM('MLM18-W3-JURI'!E15+'MLM18-W3-JURI'!F15+'MLM18-W3-JURI'!G15)</f>
        <v>61</v>
      </c>
      <c r="D11" s="14">
        <f>SUM('MLM18-W3-JURI'!H15+'MLM18-W3-JURI'!I15+'MLM18-W3-JURI'!J15)</f>
        <v>55</v>
      </c>
      <c r="E11" s="14">
        <f>SUM('MLM18-W3-JURI'!K15+'MLM18-W3-JURI'!L15+'MLM18-W3-JURI'!M15)</f>
        <v>62</v>
      </c>
      <c r="F11" s="14">
        <f>SUM(B11:E11)</f>
        <v>230</v>
      </c>
      <c r="G11" s="15">
        <f>ROUND(F11/280*70%,4)</f>
        <v>0.57499999999999996</v>
      </c>
      <c r="H11" s="15">
        <f>VLOOKUP(A11,'MLM18-W3-TIKTOK'!$D$8:$F$19,3,FALSE)</f>
        <v>6.8400000000000002E-2</v>
      </c>
      <c r="I11" s="15">
        <f>G11+H11</f>
        <v>0.64339999999999997</v>
      </c>
      <c r="J11" s="16">
        <f>RANK(I11,$I$8:I22,0)</f>
        <v>4</v>
      </c>
    </row>
    <row r="12" spans="1:10" ht="25.05" customHeight="1" x14ac:dyDescent="0.3">
      <c r="A12" s="67" t="s">
        <v>12</v>
      </c>
      <c r="B12" s="14">
        <f>SUM('MLM18-W3-JURI'!B17+'MLM18-W3-JURI'!C17+'MLM18-W3-JURI'!D17)</f>
        <v>53</v>
      </c>
      <c r="C12" s="14">
        <f>SUM('MLM18-W3-JURI'!E17+'MLM18-W3-JURI'!F17+'MLM18-W3-JURI'!G17)</f>
        <v>56</v>
      </c>
      <c r="D12" s="14">
        <f>SUM('MLM18-W3-JURI'!H17+'MLM18-W3-JURI'!I17+'MLM18-W3-JURI'!J17)</f>
        <v>65</v>
      </c>
      <c r="E12" s="14">
        <f>SUM('MLM18-W3-JURI'!K17+'MLM18-W3-JURI'!L17+'MLM18-W3-JURI'!M17)</f>
        <v>57</v>
      </c>
      <c r="F12" s="14">
        <f>SUM(B12:E12)</f>
        <v>231</v>
      </c>
      <c r="G12" s="15">
        <f>ROUND(F12/280*70%,4)</f>
        <v>0.57750000000000001</v>
      </c>
      <c r="H12" s="15">
        <f>VLOOKUP(A12,'MLM18-W3-TIKTOK'!$D$8:$F$19,3,FALSE)</f>
        <v>1.6899999999999998E-2</v>
      </c>
      <c r="I12" s="15">
        <f>G12+H12</f>
        <v>0.59440000000000004</v>
      </c>
      <c r="J12" s="16">
        <f>RANK(I12,$I$8:I26,0)</f>
        <v>5</v>
      </c>
    </row>
    <row r="13" spans="1:10" ht="25.05" customHeight="1" x14ac:dyDescent="0.3">
      <c r="A13" s="67" t="s">
        <v>7</v>
      </c>
      <c r="B13" s="14">
        <f>SUM('MLM18-W3-JURI'!B14+'MLM18-W3-JURI'!C14+'MLM18-W3-JURI'!D14)</f>
        <v>52</v>
      </c>
      <c r="C13" s="14">
        <f>SUM('MLM18-W3-JURI'!E14+'MLM18-W3-JURI'!F14+'MLM18-W3-JURI'!G14)</f>
        <v>56</v>
      </c>
      <c r="D13" s="14">
        <f>SUM('MLM18-W3-JURI'!H14+'MLM18-W3-JURI'!I14+'MLM18-W3-JURI'!J14)</f>
        <v>40</v>
      </c>
      <c r="E13" s="14">
        <f>SUM('MLM18-W3-JURI'!K14+'MLM18-W3-JURI'!L14+'MLM18-W3-JURI'!M14)</f>
        <v>54</v>
      </c>
      <c r="F13" s="14">
        <f>SUM(B13:E13)</f>
        <v>202</v>
      </c>
      <c r="G13" s="15">
        <f>ROUND(F13/280*70%,4)</f>
        <v>0.505</v>
      </c>
      <c r="H13" s="15">
        <f>VLOOKUP(A13,'MLM18-W3-TIKTOK'!$D$8:$F$19,3,FALSE)</f>
        <v>6.8099999999999994E-2</v>
      </c>
      <c r="I13" s="15">
        <f>G13+H13</f>
        <v>0.57309999999999994</v>
      </c>
      <c r="J13" s="16">
        <f>RANK(I13,$I$8:I32,0)</f>
        <v>6</v>
      </c>
    </row>
    <row r="14" spans="1:10" ht="25.05" customHeight="1" x14ac:dyDescent="0.3">
      <c r="A14" s="67" t="s">
        <v>3</v>
      </c>
      <c r="B14" s="14">
        <f>SUM('MLM18-W3-JURI'!B9+'MLM18-W3-JURI'!C9+'MLM18-W3-JURI'!D9)</f>
        <v>49</v>
      </c>
      <c r="C14" s="14">
        <f>SUM('MLM18-W3-JURI'!E9+'MLM18-W3-JURI'!F9+'MLM18-W3-JURI'!G9)</f>
        <v>57</v>
      </c>
      <c r="D14" s="14">
        <f>SUM('MLM18-W3-JURI'!H9+'MLM18-W3-JURI'!I9+'MLM18-W3-JURI'!J9)</f>
        <v>50</v>
      </c>
      <c r="E14" s="14">
        <f>SUM('MLM18-W3-JURI'!K9+'MLM18-W3-JURI'!L9+'MLM18-W3-JURI'!M9)</f>
        <v>61</v>
      </c>
      <c r="F14" s="14">
        <f>SUM(B14:E14)</f>
        <v>217</v>
      </c>
      <c r="G14" s="15">
        <f>ROUND(F14/280*70%,4)</f>
        <v>0.54249999999999998</v>
      </c>
      <c r="H14" s="15">
        <f>VLOOKUP(A14,'MLM18-W3-TIKTOK'!$D$8:$F$19,3,FALSE)</f>
        <v>1.46E-2</v>
      </c>
      <c r="I14" s="15">
        <f>G14+H14</f>
        <v>0.55709999999999993</v>
      </c>
      <c r="J14" s="16">
        <f>RANK(I14,$I$8:I34,0)</f>
        <v>7</v>
      </c>
    </row>
    <row r="15" spans="1:10" s="7" customFormat="1" ht="25.05" customHeight="1" x14ac:dyDescent="0.3">
      <c r="A15" s="67" t="s">
        <v>28</v>
      </c>
      <c r="B15" s="14">
        <f>SUM('MLM18-W3-JURI'!B11+'MLM18-W3-JURI'!C11+'MLM18-W3-JURI'!D11)</f>
        <v>49</v>
      </c>
      <c r="C15" s="14">
        <f>SUM('MLM18-W3-JURI'!E11+'MLM18-W3-JURI'!F11+'MLM18-W3-JURI'!G11)</f>
        <v>53</v>
      </c>
      <c r="D15" s="14">
        <f>SUM('MLM18-W3-JURI'!H11+'MLM18-W3-JURI'!I11+'MLM18-W3-JURI'!J11)</f>
        <v>55</v>
      </c>
      <c r="E15" s="14">
        <f>SUM('MLM18-W3-JURI'!K11+'MLM18-W3-JURI'!L11+'MLM18-W3-JURI'!M11)</f>
        <v>55</v>
      </c>
      <c r="F15" s="14">
        <f>SUM(B15:E15)</f>
        <v>212</v>
      </c>
      <c r="G15" s="15">
        <f>ROUND(F15/280*70%,4)</f>
        <v>0.53</v>
      </c>
      <c r="H15" s="15">
        <f>VLOOKUP(A15,'MLM18-W3-TIKTOK'!$D$8:$F$19,3,FALSE)</f>
        <v>5.5999999999999999E-3</v>
      </c>
      <c r="I15" s="15">
        <f>G15+H15</f>
        <v>0.53560000000000008</v>
      </c>
      <c r="J15" s="16">
        <f>RANK(I15,$I$8:I34,0)</f>
        <v>8</v>
      </c>
    </row>
    <row r="16" spans="1:10" ht="25.05" customHeight="1" x14ac:dyDescent="0.3">
      <c r="A16" s="34" t="s">
        <v>9</v>
      </c>
      <c r="B16" s="14">
        <f>SUM('MLM18-W3-JURI'!B19+'MLM18-W3-JURI'!C19+'MLM18-W3-JURI'!D19)</f>
        <v>48</v>
      </c>
      <c r="C16" s="14">
        <f>SUM('MLM18-W3-JURI'!E19+'MLM18-W3-JURI'!F19+'MLM18-W3-JURI'!G19)</f>
        <v>55</v>
      </c>
      <c r="D16" s="14">
        <f>SUM('MLM18-W3-JURI'!H19+'MLM18-W3-JURI'!I19+'MLM18-W3-JURI'!J19)</f>
        <v>50</v>
      </c>
      <c r="E16" s="14">
        <f>SUM('MLM18-W3-JURI'!K19+'MLM18-W3-JURI'!L19+'MLM18-W3-JURI'!M19)</f>
        <v>48</v>
      </c>
      <c r="F16" s="14">
        <f>SUM(B16:E16)</f>
        <v>201</v>
      </c>
      <c r="G16" s="15">
        <f>ROUND(F16/280*70%,4)</f>
        <v>0.50249999999999995</v>
      </c>
      <c r="H16" s="15">
        <f>VLOOKUP(A16,'MLM18-W3-TIKTOK'!$D$8:$F$19,3,FALSE)</f>
        <v>9.4000000000000004E-3</v>
      </c>
      <c r="I16" s="15">
        <f>G16+H16</f>
        <v>0.51189999999999991</v>
      </c>
      <c r="J16" s="16">
        <f>RANK(I16,$I$8:I30,0)</f>
        <v>9</v>
      </c>
    </row>
    <row r="17" spans="1:10" ht="25.05" customHeight="1" x14ac:dyDescent="0.3">
      <c r="A17" s="95" t="s">
        <v>8</v>
      </c>
      <c r="B17" s="96">
        <f>SUM('MLM18-W3-JURI'!B10+'MLM18-W3-JURI'!C10+'MLM18-W3-JURI'!D10)</f>
        <v>48</v>
      </c>
      <c r="C17" s="96">
        <f>SUM('MLM18-W3-JURI'!E10+'MLM18-W3-JURI'!F10+'MLM18-W3-JURI'!G10)</f>
        <v>53</v>
      </c>
      <c r="D17" s="96">
        <f>SUM('MLM18-W3-JURI'!H10+'MLM18-W3-JURI'!I10+'MLM18-W3-JURI'!J10)</f>
        <v>40</v>
      </c>
      <c r="E17" s="96">
        <f>SUM('MLM18-W3-JURI'!K10+'MLM18-W3-JURI'!L10+'MLM18-W3-JURI'!M10)</f>
        <v>57</v>
      </c>
      <c r="F17" s="96">
        <f>SUM(B17:E17)</f>
        <v>198</v>
      </c>
      <c r="G17" s="97">
        <f>ROUND(F17/280*70%,4)</f>
        <v>0.495</v>
      </c>
      <c r="H17" s="97">
        <f>VLOOKUP(A17,'MLM18-W3-TIKTOK'!$D$8:$F$19,3,FALSE)</f>
        <v>8.6999999999999994E-3</v>
      </c>
      <c r="I17" s="97">
        <f>G17+H17</f>
        <v>0.50370000000000004</v>
      </c>
      <c r="J17" s="98">
        <f>RANK(I17,$I$8:I29,0)</f>
        <v>10</v>
      </c>
    </row>
    <row r="18" spans="1:10" ht="25.05" customHeight="1" x14ac:dyDescent="0.3">
      <c r="A18" s="95" t="s">
        <v>4</v>
      </c>
      <c r="B18" s="96">
        <f>SUM('MLM18-W3-JURI'!B13+'MLM18-W3-JURI'!C13+'MLM18-W3-JURI'!D13)</f>
        <v>45</v>
      </c>
      <c r="C18" s="96">
        <f>SUM('MLM18-W3-JURI'!E13+'MLM18-W3-JURI'!F13+'MLM18-W3-JURI'!G13)</f>
        <v>43</v>
      </c>
      <c r="D18" s="96">
        <f>SUM('MLM18-W3-JURI'!H13+'MLM18-W3-JURI'!I13+'MLM18-W3-JURI'!J13)</f>
        <v>30</v>
      </c>
      <c r="E18" s="96">
        <f>SUM('MLM18-W3-JURI'!K13+'MLM18-W3-JURI'!L13+'MLM18-W3-JURI'!M13)</f>
        <v>55</v>
      </c>
      <c r="F18" s="96">
        <f>SUM(B18:E18)</f>
        <v>173</v>
      </c>
      <c r="G18" s="97">
        <f>ROUND(F18/280*70%,4)</f>
        <v>0.4325</v>
      </c>
      <c r="H18" s="97">
        <f>VLOOKUP(A18,'MLM18-W3-TIKTOK'!$D$8:$F$19,3,FALSE)</f>
        <v>1.9900000000000001E-2</v>
      </c>
      <c r="I18" s="97">
        <f>G18+H18</f>
        <v>0.45240000000000002</v>
      </c>
      <c r="J18" s="98">
        <f>RANK(I18,$I$8:I34,0)</f>
        <v>11</v>
      </c>
    </row>
    <row r="19" spans="1:10" s="7" customFormat="1" ht="25.05" customHeight="1" x14ac:dyDescent="0.3">
      <c r="A19" s="95" t="s">
        <v>2</v>
      </c>
      <c r="B19" s="96">
        <f>SUM('MLM18-W3-JURI'!B12+'MLM18-W3-JURI'!C12+'MLM18-W3-JURI'!D12)</f>
        <v>47</v>
      </c>
      <c r="C19" s="96">
        <f>SUM('MLM18-W3-JURI'!E12+'MLM18-W3-JURI'!F12+'MLM18-W3-JURI'!G12)</f>
        <v>45</v>
      </c>
      <c r="D19" s="96">
        <f>SUM('MLM18-W3-JURI'!H12+'MLM18-W3-JURI'!I12+'MLM18-W3-JURI'!J12)</f>
        <v>35</v>
      </c>
      <c r="E19" s="96">
        <f>SUM('MLM18-W3-JURI'!K12+'MLM18-W3-JURI'!L12+'MLM18-W3-JURI'!M12)</f>
        <v>46</v>
      </c>
      <c r="F19" s="96">
        <f>SUM(B19:E19)</f>
        <v>173</v>
      </c>
      <c r="G19" s="97">
        <f>ROUND(F19/280*70%,4)</f>
        <v>0.4325</v>
      </c>
      <c r="H19" s="97">
        <f>VLOOKUP(A19,'MLM18-W3-TIKTOK'!$D$8:$F$19,3,FALSE)</f>
        <v>1.7899999999999999E-2</v>
      </c>
      <c r="I19" s="97">
        <f>G19+H19</f>
        <v>0.45040000000000002</v>
      </c>
      <c r="J19" s="98">
        <f>RANK(I19,$I$8:I43,0)</f>
        <v>12</v>
      </c>
    </row>
    <row r="21" spans="1:10" ht="18" customHeight="1" x14ac:dyDescent="0.3">
      <c r="A21" s="2" t="s">
        <v>37</v>
      </c>
      <c r="C21" s="2" t="s">
        <v>37</v>
      </c>
      <c r="F21" s="2" t="s">
        <v>37</v>
      </c>
      <c r="I21" s="2" t="s">
        <v>37</v>
      </c>
    </row>
    <row r="22" spans="1:10" ht="25.05" customHeight="1" x14ac:dyDescent="0.3">
      <c r="A22" s="56"/>
      <c r="C22" s="56"/>
      <c r="D22" s="56"/>
      <c r="F22" s="56"/>
      <c r="G22" s="56"/>
      <c r="I22" s="56"/>
    </row>
    <row r="23" spans="1:10" ht="15.6" customHeight="1" x14ac:dyDescent="0.3">
      <c r="F23" s="1" t="s">
        <v>44</v>
      </c>
      <c r="I23" s="1" t="s">
        <v>56</v>
      </c>
    </row>
    <row r="24" spans="1:10" ht="16.8" customHeight="1" x14ac:dyDescent="0.3">
      <c r="A24" s="2" t="s">
        <v>38</v>
      </c>
      <c r="C24" s="2" t="s">
        <v>39</v>
      </c>
      <c r="F24" s="2" t="s">
        <v>43</v>
      </c>
      <c r="I24" s="2" t="s">
        <v>45</v>
      </c>
    </row>
  </sheetData>
  <autoFilter ref="A7:J7" xr:uid="{00000000-0009-0000-0000-000000000000}">
    <sortState ref="A8:J19">
      <sortCondition ref="J7"/>
    </sortState>
  </autoFilter>
  <mergeCells count="1">
    <mergeCell ref="B4:C4"/>
  </mergeCells>
  <phoneticPr fontId="5" type="noConversion"/>
  <conditionalFormatting sqref="I8:I19">
    <cfRule type="top10" dxfId="6" priority="25" rank="1"/>
  </conditionalFormatting>
  <conditionalFormatting sqref="J8:J19">
    <cfRule type="top10" dxfId="5" priority="27" bottom="1" rank="1"/>
  </conditionalFormatting>
  <pageMargins left="0.19685039370078741" right="0.19685039370078741" top="0.19685039370078741" bottom="0.27559055118110237" header="0.24" footer="0.11811023622047245"/>
  <pageSetup scale="85" orientation="landscape" horizontalDpi="1200" verticalDpi="1200" r:id="rId1"/>
  <headerFooter>
    <oddFooter>&amp;C SALIHIN 2018. Strictly Private &amp; Confidential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showGridLines="0" topLeftCell="A16" zoomScale="80" zoomScaleNormal="80" zoomScaleSheetLayoutView="90" workbookViewId="0">
      <selection activeCell="C4" sqref="C4:E4"/>
    </sheetView>
  </sheetViews>
  <sheetFormatPr defaultColWidth="12.33203125" defaultRowHeight="25.05" customHeight="1" x14ac:dyDescent="0.3"/>
  <cols>
    <col min="1" max="1" width="2.88671875" style="2" customWidth="1"/>
    <col min="2" max="2" width="19" style="2" customWidth="1"/>
    <col min="3" max="3" width="9.6640625" style="2" customWidth="1"/>
    <col min="4" max="4" width="15.109375" style="2" bestFit="1" customWidth="1"/>
    <col min="5" max="5" width="16.44140625" style="2" customWidth="1"/>
    <col min="6" max="6" width="21" style="2" customWidth="1"/>
    <col min="7" max="8" width="9.6640625" style="2" customWidth="1"/>
    <col min="9" max="10" width="11.44140625" style="2" customWidth="1"/>
    <col min="11" max="16384" width="12.33203125" style="2"/>
  </cols>
  <sheetData>
    <row r="1" spans="2:10" s="1" customFormat="1" ht="25.05" customHeight="1" x14ac:dyDescent="0.3">
      <c r="B1" s="2" t="str">
        <f>'MLM18-W3-JURI'!A1</f>
        <v xml:space="preserve">TV SHOWS </v>
      </c>
      <c r="C1" s="1" t="str">
        <f>'MLM18-W3-JURI'!B1</f>
        <v>MAHARAJA LAWAK MEGA 2018</v>
      </c>
      <c r="E1" s="30"/>
    </row>
    <row r="2" spans="2:10" ht="25.05" customHeight="1" x14ac:dyDescent="0.3">
      <c r="B2" s="23" t="str">
        <f>'MLM18-W3-JURI'!A2</f>
        <v>MINGGU</v>
      </c>
      <c r="C2" s="31" t="str">
        <f>'MLM18-W3-JURI'!B2</f>
        <v>KETIGA</v>
      </c>
      <c r="D2" s="1"/>
      <c r="E2" s="30"/>
      <c r="G2" s="5"/>
    </row>
    <row r="3" spans="2:10" ht="25.05" customHeight="1" x14ac:dyDescent="0.3">
      <c r="B3" s="23" t="str">
        <f>'MLM18-W3-JURI'!A3</f>
        <v>THEME</v>
      </c>
      <c r="C3" s="31" t="str">
        <f>'MLM18-W3-JURI'!B3</f>
        <v>CINTA</v>
      </c>
      <c r="D3" s="1"/>
      <c r="E3" s="30"/>
      <c r="G3" s="5"/>
    </row>
    <row r="4" spans="2:10" ht="25.05" customHeight="1" x14ac:dyDescent="0.3">
      <c r="B4" s="24" t="str">
        <f>'MLM18-W3-JURI'!A4</f>
        <v>DATE</v>
      </c>
      <c r="C4" s="76" t="s">
        <v>58</v>
      </c>
      <c r="D4" s="76"/>
      <c r="E4" s="76"/>
      <c r="G4" s="5"/>
    </row>
    <row r="5" spans="2:10" ht="25.05" customHeight="1" x14ac:dyDescent="0.3">
      <c r="B5" s="24" t="str">
        <f>'MLM18-W3-SUMMARY'!A5</f>
        <v>REPORT</v>
      </c>
      <c r="C5" s="36" t="s">
        <v>32</v>
      </c>
      <c r="D5" s="36"/>
      <c r="E5" s="36"/>
      <c r="G5" s="5"/>
    </row>
    <row r="6" spans="2:10" ht="25.05" customHeight="1" x14ac:dyDescent="0.3">
      <c r="C6" s="3"/>
      <c r="D6" s="3"/>
      <c r="E6" s="4"/>
      <c r="G6" s="5"/>
    </row>
    <row r="7" spans="2:10" ht="25.05" customHeight="1" x14ac:dyDescent="0.4">
      <c r="C7" s="25" t="s">
        <v>27</v>
      </c>
      <c r="D7" s="26" t="s">
        <v>17</v>
      </c>
      <c r="E7" s="25" t="s">
        <v>25</v>
      </c>
      <c r="F7" s="25" t="s">
        <v>26</v>
      </c>
      <c r="G7" s="17"/>
      <c r="H7" s="32"/>
      <c r="I7" s="32"/>
      <c r="J7" s="32"/>
    </row>
    <row r="8" spans="2:10" ht="25.05" customHeight="1" x14ac:dyDescent="0.35">
      <c r="C8" s="35">
        <v>1</v>
      </c>
      <c r="D8" s="59" t="s">
        <v>10</v>
      </c>
      <c r="E8" s="60">
        <v>170791</v>
      </c>
      <c r="F8" s="8">
        <f t="shared" ref="F8:F19" si="0">ROUND(E8/$E$20*30%,4)</f>
        <v>6.8400000000000002E-2</v>
      </c>
      <c r="H8" s="33"/>
      <c r="I8" s="33"/>
      <c r="J8" s="33"/>
    </row>
    <row r="9" spans="2:10" ht="25.05" customHeight="1" x14ac:dyDescent="0.35">
      <c r="C9" s="35">
        <v>2</v>
      </c>
      <c r="D9" s="59" t="s">
        <v>7</v>
      </c>
      <c r="E9" s="59">
        <v>170144</v>
      </c>
      <c r="F9" s="8">
        <f t="shared" si="0"/>
        <v>6.8099999999999994E-2</v>
      </c>
      <c r="H9" s="33"/>
      <c r="I9" s="33"/>
      <c r="J9" s="33"/>
    </row>
    <row r="10" spans="2:10" ht="25.05" customHeight="1" x14ac:dyDescent="0.35">
      <c r="C10" s="35">
        <v>3</v>
      </c>
      <c r="D10" s="59" t="s">
        <v>5</v>
      </c>
      <c r="E10" s="59">
        <v>96276</v>
      </c>
      <c r="F10" s="8">
        <f t="shared" si="0"/>
        <v>3.85E-2</v>
      </c>
      <c r="H10" s="33"/>
      <c r="I10" s="33"/>
      <c r="J10" s="33"/>
    </row>
    <row r="11" spans="2:10" ht="25.05" customHeight="1" x14ac:dyDescent="0.35">
      <c r="C11" s="35">
        <v>4</v>
      </c>
      <c r="D11" s="59" t="s">
        <v>4</v>
      </c>
      <c r="E11" s="59">
        <v>49586</v>
      </c>
      <c r="F11" s="8">
        <f t="shared" si="0"/>
        <v>1.9900000000000001E-2</v>
      </c>
      <c r="H11" s="33"/>
      <c r="I11" s="33"/>
      <c r="J11" s="33"/>
    </row>
    <row r="12" spans="2:10" ht="25.05" customHeight="1" x14ac:dyDescent="0.35">
      <c r="C12" s="35">
        <v>5</v>
      </c>
      <c r="D12" s="59" t="s">
        <v>6</v>
      </c>
      <c r="E12" s="59">
        <v>46223</v>
      </c>
      <c r="F12" s="8">
        <f t="shared" si="0"/>
        <v>1.8499999999999999E-2</v>
      </c>
      <c r="H12" s="33"/>
      <c r="I12" s="33"/>
      <c r="J12" s="33"/>
    </row>
    <row r="13" spans="2:10" ht="25.05" customHeight="1" x14ac:dyDescent="0.35">
      <c r="C13" s="35">
        <v>6</v>
      </c>
      <c r="D13" s="59" t="s">
        <v>2</v>
      </c>
      <c r="E13" s="59">
        <v>44651</v>
      </c>
      <c r="F13" s="8">
        <f t="shared" si="0"/>
        <v>1.7899999999999999E-2</v>
      </c>
      <c r="H13" s="33"/>
      <c r="I13" s="33"/>
      <c r="J13" s="33"/>
    </row>
    <row r="14" spans="2:10" ht="25.05" customHeight="1" x14ac:dyDescent="0.35">
      <c r="C14" s="35">
        <v>7</v>
      </c>
      <c r="D14" s="59" t="s">
        <v>12</v>
      </c>
      <c r="E14" s="59">
        <v>42185</v>
      </c>
      <c r="F14" s="8">
        <f t="shared" si="0"/>
        <v>1.6899999999999998E-2</v>
      </c>
      <c r="H14" s="33"/>
      <c r="I14" s="33"/>
      <c r="J14" s="33"/>
    </row>
    <row r="15" spans="2:10" ht="25.05" customHeight="1" x14ac:dyDescent="0.35">
      <c r="C15" s="35">
        <v>8</v>
      </c>
      <c r="D15" s="59" t="s">
        <v>3</v>
      </c>
      <c r="E15" s="59">
        <v>36372</v>
      </c>
      <c r="F15" s="8">
        <f t="shared" si="0"/>
        <v>1.46E-2</v>
      </c>
      <c r="H15" s="33"/>
      <c r="I15" s="33"/>
      <c r="J15" s="33"/>
    </row>
    <row r="16" spans="2:10" ht="25.05" customHeight="1" x14ac:dyDescent="0.35">
      <c r="C16" s="35">
        <v>9</v>
      </c>
      <c r="D16" s="59" t="s">
        <v>11</v>
      </c>
      <c r="E16" s="59">
        <v>34015</v>
      </c>
      <c r="F16" s="8">
        <f t="shared" si="0"/>
        <v>1.3599999999999999E-2</v>
      </c>
      <c r="H16" s="33"/>
      <c r="I16" s="33"/>
      <c r="J16" s="33"/>
    </row>
    <row r="17" spans="2:10" ht="25.05" customHeight="1" x14ac:dyDescent="0.35">
      <c r="C17" s="35">
        <v>10</v>
      </c>
      <c r="D17" s="59" t="s">
        <v>9</v>
      </c>
      <c r="E17" s="59">
        <v>23451</v>
      </c>
      <c r="F17" s="8">
        <f t="shared" si="0"/>
        <v>9.4000000000000004E-3</v>
      </c>
      <c r="H17" s="33"/>
      <c r="I17" s="33"/>
      <c r="J17" s="33"/>
    </row>
    <row r="18" spans="2:10" ht="25.05" customHeight="1" x14ac:dyDescent="0.35">
      <c r="C18" s="35">
        <v>11</v>
      </c>
      <c r="D18" s="59" t="s">
        <v>8</v>
      </c>
      <c r="E18" s="59">
        <v>21700</v>
      </c>
      <c r="F18" s="8">
        <f t="shared" si="0"/>
        <v>8.6999999999999994E-3</v>
      </c>
      <c r="H18" s="33"/>
      <c r="I18" s="33"/>
      <c r="J18" s="33"/>
    </row>
    <row r="19" spans="2:10" ht="25.05" customHeight="1" x14ac:dyDescent="0.35">
      <c r="C19" s="35">
        <v>12</v>
      </c>
      <c r="D19" s="59" t="s">
        <v>28</v>
      </c>
      <c r="E19" s="59">
        <v>13934</v>
      </c>
      <c r="F19" s="8">
        <f t="shared" si="0"/>
        <v>5.5999999999999999E-3</v>
      </c>
      <c r="H19" s="33"/>
      <c r="I19" s="33"/>
      <c r="J19" s="33"/>
    </row>
    <row r="20" spans="2:10" ht="25.05" customHeight="1" x14ac:dyDescent="0.35">
      <c r="C20" s="27"/>
      <c r="D20" s="28"/>
      <c r="E20" s="28">
        <f>SUM(E8:E19)</f>
        <v>749328</v>
      </c>
      <c r="F20" s="29">
        <f>SUM(F8:F19)</f>
        <v>0.30009999999999998</v>
      </c>
      <c r="H20" s="33"/>
      <c r="I20" s="33"/>
      <c r="J20" s="33"/>
    </row>
    <row r="23" spans="2:10" ht="25.05" customHeight="1" x14ac:dyDescent="0.3">
      <c r="B23" s="2" t="s">
        <v>37</v>
      </c>
    </row>
    <row r="24" spans="2:10" ht="25.05" customHeight="1" x14ac:dyDescent="0.3">
      <c r="B24" s="56"/>
      <c r="D24" s="56"/>
      <c r="F24" s="56"/>
    </row>
    <row r="25" spans="2:10" ht="25.05" customHeight="1" x14ac:dyDescent="0.3">
      <c r="F25" s="1" t="s">
        <v>44</v>
      </c>
    </row>
    <row r="26" spans="2:10" ht="25.05" customHeight="1" x14ac:dyDescent="0.3">
      <c r="B26" s="2" t="s">
        <v>38</v>
      </c>
      <c r="D26" s="2" t="s">
        <v>39</v>
      </c>
      <c r="F26" s="2" t="s">
        <v>43</v>
      </c>
    </row>
    <row r="28" spans="2:10" ht="25.05" customHeight="1" x14ac:dyDescent="0.3">
      <c r="B28" s="56"/>
    </row>
    <row r="29" spans="2:10" ht="25.05" customHeight="1" x14ac:dyDescent="0.3">
      <c r="B29" s="1" t="s">
        <v>56</v>
      </c>
    </row>
    <row r="30" spans="2:10" ht="25.05" customHeight="1" x14ac:dyDescent="0.3">
      <c r="B30" s="2" t="s">
        <v>40</v>
      </c>
    </row>
    <row r="31" spans="2:10" ht="25.05" customHeight="1" x14ac:dyDescent="0.3">
      <c r="B31" s="77" t="s">
        <v>41</v>
      </c>
      <c r="C31" s="77"/>
      <c r="D31" s="77"/>
      <c r="E31" s="77"/>
      <c r="F31" s="77"/>
      <c r="G31" s="77"/>
      <c r="H31" s="77"/>
      <c r="I31" s="77"/>
      <c r="J31" s="58"/>
    </row>
  </sheetData>
  <mergeCells count="2">
    <mergeCell ref="C4:E4"/>
    <mergeCell ref="B31:I31"/>
  </mergeCells>
  <pageMargins left="0.19685039370078741" right="0.19685039370078741" top="0.49" bottom="0.44" header="0.26" footer="0.55000000000000004"/>
  <pageSetup scale="88" fitToHeight="0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5"/>
  <sheetViews>
    <sheetView showGridLines="0" zoomScale="80" zoomScaleNormal="80" zoomScaleSheetLayoutView="112" workbookViewId="0">
      <selection activeCell="N18" sqref="N18"/>
    </sheetView>
  </sheetViews>
  <sheetFormatPr defaultColWidth="12.33203125" defaultRowHeight="25.05" customHeight="1" x14ac:dyDescent="0.3"/>
  <cols>
    <col min="1" max="1" width="19.21875" style="2" customWidth="1"/>
    <col min="2" max="13" width="10.44140625" style="2" customWidth="1"/>
    <col min="14" max="15" width="9.6640625" style="2" customWidth="1"/>
    <col min="16" max="16" width="6.6640625" style="2" customWidth="1"/>
    <col min="17" max="17" width="13.109375" style="2" bestFit="1" customWidth="1"/>
    <col min="18" max="18" width="12.33203125" style="2" bestFit="1" customWidth="1"/>
    <col min="19" max="19" width="12.109375" style="2" bestFit="1" customWidth="1"/>
    <col min="20" max="20" width="10.109375" style="2" customWidth="1"/>
    <col min="21" max="21" width="9.77734375" style="2" customWidth="1"/>
    <col min="22" max="22" width="16.44140625" style="2" customWidth="1"/>
    <col min="23" max="23" width="20.5546875" style="2" customWidth="1"/>
    <col min="24" max="24" width="18.44140625" style="2" customWidth="1"/>
    <col min="25" max="25" width="19.33203125" style="2" customWidth="1"/>
    <col min="26" max="16384" width="12.33203125" style="2"/>
  </cols>
  <sheetData>
    <row r="1" spans="1:25" ht="25.05" customHeight="1" x14ac:dyDescent="0.3">
      <c r="A1" s="2" t="s">
        <v>0</v>
      </c>
      <c r="B1" s="1" t="s">
        <v>13</v>
      </c>
      <c r="C1" s="1"/>
      <c r="D1" s="30"/>
      <c r="F1" s="21"/>
      <c r="G1" s="22"/>
      <c r="J1" s="6"/>
      <c r="K1" s="6"/>
      <c r="L1" s="78"/>
      <c r="M1" s="78"/>
      <c r="N1" s="78"/>
      <c r="O1" s="55"/>
      <c r="V1" s="2" t="str">
        <f t="shared" ref="V1:W5" si="0">A1</f>
        <v xml:space="preserve">TV SHOWS </v>
      </c>
      <c r="W1" s="1" t="str">
        <f t="shared" si="0"/>
        <v>MAHARAJA LAWAK MEGA 2018</v>
      </c>
      <c r="X1" s="1"/>
      <c r="Y1" s="30"/>
    </row>
    <row r="2" spans="1:25" ht="25.05" customHeight="1" x14ac:dyDescent="0.3">
      <c r="A2" s="23" t="s">
        <v>31</v>
      </c>
      <c r="B2" s="31" t="s">
        <v>57</v>
      </c>
      <c r="C2" s="1"/>
      <c r="D2" s="30"/>
      <c r="G2" s="5"/>
      <c r="J2" s="6"/>
      <c r="V2" s="23" t="str">
        <f t="shared" si="0"/>
        <v>MINGGU</v>
      </c>
      <c r="W2" s="31" t="str">
        <f t="shared" si="0"/>
        <v>KETIGA</v>
      </c>
      <c r="X2" s="1"/>
      <c r="Y2" s="30"/>
    </row>
    <row r="3" spans="1:25" ht="25.05" customHeight="1" x14ac:dyDescent="0.3">
      <c r="A3" s="23" t="s">
        <v>35</v>
      </c>
      <c r="B3" s="31" t="s">
        <v>64</v>
      </c>
      <c r="C3" s="1"/>
      <c r="D3" s="30"/>
      <c r="G3" s="5"/>
      <c r="J3" s="6"/>
      <c r="V3" s="23" t="str">
        <f t="shared" si="0"/>
        <v>THEME</v>
      </c>
      <c r="W3" s="31" t="str">
        <f t="shared" si="0"/>
        <v>CINTA</v>
      </c>
      <c r="X3" s="1"/>
      <c r="Y3" s="30"/>
    </row>
    <row r="4" spans="1:25" ht="25.05" customHeight="1" x14ac:dyDescent="0.3">
      <c r="A4" s="24" t="s">
        <v>1</v>
      </c>
      <c r="B4" s="76">
        <v>43420</v>
      </c>
      <c r="C4" s="76"/>
      <c r="D4" s="76"/>
      <c r="G4" s="5"/>
      <c r="J4" s="6"/>
      <c r="V4" s="24" t="str">
        <f t="shared" si="0"/>
        <v>DATE</v>
      </c>
      <c r="W4" s="76">
        <f t="shared" si="0"/>
        <v>43420</v>
      </c>
      <c r="X4" s="76"/>
      <c r="Y4" s="76"/>
    </row>
    <row r="5" spans="1:25" ht="25.05" customHeight="1" x14ac:dyDescent="0.3">
      <c r="A5" s="24" t="s">
        <v>30</v>
      </c>
      <c r="B5" s="36" t="s">
        <v>33</v>
      </c>
      <c r="C5" s="36"/>
      <c r="D5" s="36"/>
      <c r="G5" s="5"/>
      <c r="J5" s="6"/>
      <c r="V5" s="24" t="str">
        <f t="shared" si="0"/>
        <v>REPORT</v>
      </c>
      <c r="W5" s="36" t="str">
        <f t="shared" si="0"/>
        <v>SUMMARY DETAILS</v>
      </c>
      <c r="X5" s="36"/>
      <c r="Y5" s="36"/>
    </row>
    <row r="6" spans="1:25" ht="25.05" customHeight="1" thickBot="1" x14ac:dyDescent="0.35">
      <c r="B6" s="3"/>
      <c r="C6" s="3"/>
      <c r="D6" s="4"/>
      <c r="G6" s="5"/>
      <c r="J6" s="6"/>
    </row>
    <row r="7" spans="1:25" ht="25.05" customHeight="1" thickBot="1" x14ac:dyDescent="0.35">
      <c r="A7" s="79" t="s">
        <v>17</v>
      </c>
      <c r="B7" s="81" t="s">
        <v>50</v>
      </c>
      <c r="C7" s="82"/>
      <c r="D7" s="83"/>
      <c r="E7" s="81" t="s">
        <v>51</v>
      </c>
      <c r="F7" s="82"/>
      <c r="G7" s="83"/>
      <c r="H7" s="81" t="s">
        <v>49</v>
      </c>
      <c r="I7" s="82"/>
      <c r="J7" s="83"/>
      <c r="K7" s="81" t="s">
        <v>19</v>
      </c>
      <c r="L7" s="82"/>
      <c r="M7" s="83"/>
      <c r="N7" s="84" t="s">
        <v>22</v>
      </c>
      <c r="O7" s="86" t="s">
        <v>42</v>
      </c>
      <c r="Q7" s="79" t="s">
        <v>17</v>
      </c>
      <c r="R7" s="87" t="s">
        <v>36</v>
      </c>
      <c r="S7" s="88"/>
      <c r="T7" s="89"/>
      <c r="V7" s="90" t="s">
        <v>17</v>
      </c>
      <c r="W7" s="87" t="s">
        <v>36</v>
      </c>
      <c r="X7" s="88"/>
      <c r="Y7" s="89"/>
    </row>
    <row r="8" spans="1:25" s="7" customFormat="1" ht="39.6" x14ac:dyDescent="0.3">
      <c r="A8" s="80"/>
      <c r="B8" s="39" t="s">
        <v>14</v>
      </c>
      <c r="C8" s="37" t="s">
        <v>15</v>
      </c>
      <c r="D8" s="40" t="s">
        <v>29</v>
      </c>
      <c r="E8" s="39" t="s">
        <v>14</v>
      </c>
      <c r="F8" s="37" t="s">
        <v>15</v>
      </c>
      <c r="G8" s="40" t="s">
        <v>29</v>
      </c>
      <c r="H8" s="39" t="s">
        <v>14</v>
      </c>
      <c r="I8" s="37" t="s">
        <v>15</v>
      </c>
      <c r="J8" s="40" t="s">
        <v>29</v>
      </c>
      <c r="K8" s="39" t="s">
        <v>14</v>
      </c>
      <c r="L8" s="37" t="s">
        <v>15</v>
      </c>
      <c r="M8" s="40" t="s">
        <v>29</v>
      </c>
      <c r="N8" s="85"/>
      <c r="O8" s="86"/>
      <c r="Q8" s="80"/>
      <c r="R8" s="42" t="s">
        <v>14</v>
      </c>
      <c r="S8" s="38" t="s">
        <v>15</v>
      </c>
      <c r="T8" s="43" t="s">
        <v>29</v>
      </c>
      <c r="V8" s="91"/>
      <c r="W8" s="42" t="s">
        <v>14</v>
      </c>
      <c r="X8" s="38" t="s">
        <v>15</v>
      </c>
      <c r="Y8" s="43" t="s">
        <v>29</v>
      </c>
    </row>
    <row r="9" spans="1:25" ht="24.6" customHeight="1" x14ac:dyDescent="0.3">
      <c r="A9" s="74" t="s">
        <v>3</v>
      </c>
      <c r="B9" s="61">
        <v>17</v>
      </c>
      <c r="C9" s="62">
        <v>18</v>
      </c>
      <c r="D9" s="63">
        <v>14</v>
      </c>
      <c r="E9" s="61">
        <v>19</v>
      </c>
      <c r="F9" s="62">
        <v>19</v>
      </c>
      <c r="G9" s="63">
        <v>19</v>
      </c>
      <c r="H9" s="61">
        <v>20</v>
      </c>
      <c r="I9" s="62">
        <v>15</v>
      </c>
      <c r="J9" s="63">
        <v>15</v>
      </c>
      <c r="K9" s="61">
        <v>22</v>
      </c>
      <c r="L9" s="62">
        <v>22</v>
      </c>
      <c r="M9" s="63">
        <v>17</v>
      </c>
      <c r="N9" s="93">
        <f>SUM(B9:M9)</f>
        <v>217</v>
      </c>
      <c r="O9" s="41">
        <f>N9/280*70</f>
        <v>54.25</v>
      </c>
      <c r="Q9" s="74" t="s">
        <v>3</v>
      </c>
      <c r="R9" s="53">
        <f>(B9+E9+H9+K9)/280*70%*100</f>
        <v>19.5</v>
      </c>
      <c r="S9" s="44">
        <f t="shared" ref="S9:T20" si="1">(C9+F9+I9+L9)/280*70%*100</f>
        <v>18.5</v>
      </c>
      <c r="T9" s="49">
        <f t="shared" si="1"/>
        <v>16.25</v>
      </c>
      <c r="U9" s="45"/>
      <c r="V9" s="48"/>
      <c r="W9" s="53"/>
      <c r="X9" s="44"/>
      <c r="Y9" s="49"/>
    </row>
    <row r="10" spans="1:25" ht="24.6" customHeight="1" x14ac:dyDescent="0.3">
      <c r="A10" s="46" t="s">
        <v>8</v>
      </c>
      <c r="B10" s="61">
        <v>17</v>
      </c>
      <c r="C10" s="62">
        <v>17</v>
      </c>
      <c r="D10" s="63">
        <v>14</v>
      </c>
      <c r="E10" s="61">
        <v>19</v>
      </c>
      <c r="F10" s="62">
        <v>16</v>
      </c>
      <c r="G10" s="63">
        <v>18</v>
      </c>
      <c r="H10" s="61">
        <v>15</v>
      </c>
      <c r="I10" s="62">
        <v>15</v>
      </c>
      <c r="J10" s="63">
        <v>10</v>
      </c>
      <c r="K10" s="61">
        <v>20</v>
      </c>
      <c r="L10" s="62">
        <v>20</v>
      </c>
      <c r="M10" s="63">
        <v>17</v>
      </c>
      <c r="N10" s="93">
        <f>SUM(B10:M10)</f>
        <v>198</v>
      </c>
      <c r="O10" s="41">
        <f>N10/280*70</f>
        <v>49.5</v>
      </c>
      <c r="Q10" s="46" t="s">
        <v>8</v>
      </c>
      <c r="R10" s="53">
        <f t="shared" ref="R10:R20" si="2">(B10+E10+H10+K10)/280*70%*100</f>
        <v>17.75</v>
      </c>
      <c r="S10" s="44">
        <f t="shared" si="1"/>
        <v>17</v>
      </c>
      <c r="T10" s="49">
        <f t="shared" si="1"/>
        <v>14.75</v>
      </c>
      <c r="U10" s="45"/>
      <c r="V10" s="48"/>
      <c r="W10" s="53"/>
      <c r="X10" s="44"/>
      <c r="Y10" s="49"/>
    </row>
    <row r="11" spans="1:25" ht="26.4" customHeight="1" x14ac:dyDescent="0.3">
      <c r="A11" s="46" t="s">
        <v>28</v>
      </c>
      <c r="B11" s="61">
        <v>17</v>
      </c>
      <c r="C11" s="62">
        <v>17</v>
      </c>
      <c r="D11" s="63">
        <v>15</v>
      </c>
      <c r="E11" s="61">
        <v>19</v>
      </c>
      <c r="F11" s="62">
        <v>18</v>
      </c>
      <c r="G11" s="63">
        <v>16</v>
      </c>
      <c r="H11" s="61">
        <v>20</v>
      </c>
      <c r="I11" s="62">
        <v>15</v>
      </c>
      <c r="J11" s="63">
        <v>20</v>
      </c>
      <c r="K11" s="61">
        <v>20</v>
      </c>
      <c r="L11" s="62">
        <v>19</v>
      </c>
      <c r="M11" s="63">
        <v>16</v>
      </c>
      <c r="N11" s="93">
        <f>SUM(B11:M11)</f>
        <v>212</v>
      </c>
      <c r="O11" s="41">
        <f>N11/280*70</f>
        <v>53</v>
      </c>
      <c r="Q11" s="46" t="s">
        <v>28</v>
      </c>
      <c r="R11" s="53">
        <f t="shared" si="2"/>
        <v>18.999999999999996</v>
      </c>
      <c r="S11" s="44">
        <f t="shared" si="1"/>
        <v>17.25</v>
      </c>
      <c r="T11" s="49">
        <f t="shared" si="1"/>
        <v>16.75</v>
      </c>
      <c r="U11" s="45"/>
      <c r="V11" s="48"/>
      <c r="W11" s="53"/>
      <c r="X11" s="44"/>
      <c r="Y11" s="49"/>
    </row>
    <row r="12" spans="1:25" ht="25.05" customHeight="1" x14ac:dyDescent="0.3">
      <c r="A12" s="46" t="s">
        <v>2</v>
      </c>
      <c r="B12" s="61">
        <v>17</v>
      </c>
      <c r="C12" s="62">
        <v>16</v>
      </c>
      <c r="D12" s="63">
        <v>14</v>
      </c>
      <c r="E12" s="61">
        <v>15</v>
      </c>
      <c r="F12" s="62">
        <v>15</v>
      </c>
      <c r="G12" s="63">
        <v>15</v>
      </c>
      <c r="H12" s="61">
        <v>15</v>
      </c>
      <c r="I12" s="62">
        <v>10</v>
      </c>
      <c r="J12" s="63">
        <v>10</v>
      </c>
      <c r="K12" s="61">
        <v>16</v>
      </c>
      <c r="L12" s="62">
        <v>15</v>
      </c>
      <c r="M12" s="63">
        <v>15</v>
      </c>
      <c r="N12" s="93">
        <f>SUM(B12:M12)</f>
        <v>173</v>
      </c>
      <c r="O12" s="41">
        <f>N12/280*70</f>
        <v>43.25</v>
      </c>
      <c r="Q12" s="46" t="s">
        <v>2</v>
      </c>
      <c r="R12" s="53">
        <f t="shared" si="2"/>
        <v>15.75</v>
      </c>
      <c r="S12" s="44">
        <f t="shared" si="1"/>
        <v>13.999999999999998</v>
      </c>
      <c r="T12" s="49">
        <f t="shared" si="1"/>
        <v>13.5</v>
      </c>
      <c r="U12" s="45"/>
      <c r="V12" s="48"/>
      <c r="W12" s="53"/>
      <c r="X12" s="44"/>
      <c r="Y12" s="49"/>
    </row>
    <row r="13" spans="1:25" ht="25.05" customHeight="1" x14ac:dyDescent="0.3">
      <c r="A13" s="46" t="s">
        <v>4</v>
      </c>
      <c r="B13" s="61">
        <v>17</v>
      </c>
      <c r="C13" s="62">
        <v>14</v>
      </c>
      <c r="D13" s="63">
        <v>14</v>
      </c>
      <c r="E13" s="61">
        <v>15</v>
      </c>
      <c r="F13" s="62">
        <v>13</v>
      </c>
      <c r="G13" s="63">
        <v>15</v>
      </c>
      <c r="H13" s="61">
        <v>10</v>
      </c>
      <c r="I13" s="62">
        <v>10</v>
      </c>
      <c r="J13" s="63">
        <v>10</v>
      </c>
      <c r="K13" s="61">
        <v>19</v>
      </c>
      <c r="L13" s="62">
        <v>20</v>
      </c>
      <c r="M13" s="63">
        <v>16</v>
      </c>
      <c r="N13" s="93">
        <f>SUM(B13:M13)</f>
        <v>173</v>
      </c>
      <c r="O13" s="41">
        <f>N13/280*70</f>
        <v>43.25</v>
      </c>
      <c r="Q13" s="46" t="s">
        <v>4</v>
      </c>
      <c r="R13" s="53">
        <f t="shared" si="2"/>
        <v>15.25</v>
      </c>
      <c r="S13" s="44">
        <f t="shared" si="1"/>
        <v>14.249999999999998</v>
      </c>
      <c r="T13" s="49">
        <f t="shared" si="1"/>
        <v>13.749999999999998</v>
      </c>
      <c r="U13" s="45"/>
      <c r="V13" s="48"/>
      <c r="W13" s="53"/>
      <c r="X13" s="44"/>
      <c r="Y13" s="49"/>
    </row>
    <row r="14" spans="1:25" ht="25.05" customHeight="1" x14ac:dyDescent="0.3">
      <c r="A14" s="46" t="s">
        <v>7</v>
      </c>
      <c r="B14" s="61">
        <v>19</v>
      </c>
      <c r="C14" s="62">
        <v>17</v>
      </c>
      <c r="D14" s="63">
        <v>16</v>
      </c>
      <c r="E14" s="61">
        <v>19</v>
      </c>
      <c r="F14" s="62">
        <v>19</v>
      </c>
      <c r="G14" s="63">
        <v>18</v>
      </c>
      <c r="H14" s="61">
        <v>15</v>
      </c>
      <c r="I14" s="62">
        <v>15</v>
      </c>
      <c r="J14" s="63">
        <v>10</v>
      </c>
      <c r="K14" s="61">
        <v>19</v>
      </c>
      <c r="L14" s="62">
        <v>20</v>
      </c>
      <c r="M14" s="63">
        <v>15</v>
      </c>
      <c r="N14" s="93">
        <f>SUM(B14:M14)</f>
        <v>202</v>
      </c>
      <c r="O14" s="41">
        <f>N14/280*70</f>
        <v>50.5</v>
      </c>
      <c r="Q14" s="46" t="s">
        <v>7</v>
      </c>
      <c r="R14" s="53">
        <f t="shared" si="2"/>
        <v>17.999999999999996</v>
      </c>
      <c r="S14" s="44">
        <f t="shared" si="1"/>
        <v>17.75</v>
      </c>
      <c r="T14" s="49">
        <f t="shared" si="1"/>
        <v>14.75</v>
      </c>
      <c r="U14" s="45"/>
      <c r="V14" s="48"/>
      <c r="W14" s="53"/>
      <c r="X14" s="44"/>
      <c r="Y14" s="49"/>
    </row>
    <row r="15" spans="1:25" ht="25.05" customHeight="1" x14ac:dyDescent="0.3">
      <c r="A15" s="46" t="s">
        <v>10</v>
      </c>
      <c r="B15" s="61">
        <v>19</v>
      </c>
      <c r="C15" s="62">
        <v>18</v>
      </c>
      <c r="D15" s="63">
        <v>15</v>
      </c>
      <c r="E15" s="61">
        <v>23</v>
      </c>
      <c r="F15" s="62">
        <v>20</v>
      </c>
      <c r="G15" s="63">
        <v>18</v>
      </c>
      <c r="H15" s="61">
        <v>20</v>
      </c>
      <c r="I15" s="62">
        <v>20</v>
      </c>
      <c r="J15" s="63">
        <v>15</v>
      </c>
      <c r="K15" s="61">
        <v>22</v>
      </c>
      <c r="L15" s="62">
        <v>22</v>
      </c>
      <c r="M15" s="63">
        <v>18</v>
      </c>
      <c r="N15" s="93">
        <f>SUM(B15:M15)</f>
        <v>230</v>
      </c>
      <c r="O15" s="41">
        <f>N15/280*70</f>
        <v>57.5</v>
      </c>
      <c r="Q15" s="46" t="s">
        <v>10</v>
      </c>
      <c r="R15" s="53">
        <f t="shared" si="2"/>
        <v>21</v>
      </c>
      <c r="S15" s="44">
        <f t="shared" si="1"/>
        <v>20</v>
      </c>
      <c r="T15" s="49">
        <f t="shared" si="1"/>
        <v>16.499999999999996</v>
      </c>
      <c r="U15" s="45"/>
      <c r="V15" s="48"/>
      <c r="W15" s="53"/>
      <c r="X15" s="44"/>
      <c r="Y15" s="49"/>
    </row>
    <row r="16" spans="1:25" ht="25.05" customHeight="1" x14ac:dyDescent="0.3">
      <c r="A16" s="46" t="s">
        <v>11</v>
      </c>
      <c r="B16" s="61">
        <v>21</v>
      </c>
      <c r="C16" s="62">
        <v>21</v>
      </c>
      <c r="D16" s="63">
        <v>18</v>
      </c>
      <c r="E16" s="61">
        <v>24</v>
      </c>
      <c r="F16" s="62">
        <v>24</v>
      </c>
      <c r="G16" s="63">
        <v>19</v>
      </c>
      <c r="H16" s="61">
        <v>25</v>
      </c>
      <c r="I16" s="62">
        <v>25</v>
      </c>
      <c r="J16" s="63">
        <v>20</v>
      </c>
      <c r="K16" s="61">
        <v>21</v>
      </c>
      <c r="L16" s="62">
        <v>18</v>
      </c>
      <c r="M16" s="63">
        <v>16</v>
      </c>
      <c r="N16" s="93">
        <f>SUM(B16:M16)</f>
        <v>252</v>
      </c>
      <c r="O16" s="41">
        <f>N16/280*70</f>
        <v>63</v>
      </c>
      <c r="Q16" s="74" t="s">
        <v>11</v>
      </c>
      <c r="R16" s="53">
        <f t="shared" si="2"/>
        <v>22.749999999999996</v>
      </c>
      <c r="S16" s="44">
        <f t="shared" si="1"/>
        <v>21.999999999999996</v>
      </c>
      <c r="T16" s="49">
        <f t="shared" si="1"/>
        <v>18.25</v>
      </c>
      <c r="U16" s="45"/>
      <c r="V16" s="48"/>
      <c r="W16" s="53"/>
      <c r="X16" s="44"/>
      <c r="Y16" s="49"/>
    </row>
    <row r="17" spans="1:32" ht="25.05" customHeight="1" x14ac:dyDescent="0.3">
      <c r="A17" s="46" t="s">
        <v>12</v>
      </c>
      <c r="B17" s="61">
        <v>16</v>
      </c>
      <c r="C17" s="62">
        <v>21</v>
      </c>
      <c r="D17" s="63">
        <v>16</v>
      </c>
      <c r="E17" s="61">
        <v>19</v>
      </c>
      <c r="F17" s="62">
        <v>19</v>
      </c>
      <c r="G17" s="63">
        <v>18</v>
      </c>
      <c r="H17" s="61">
        <v>25</v>
      </c>
      <c r="I17" s="62">
        <v>20</v>
      </c>
      <c r="J17" s="63">
        <v>20</v>
      </c>
      <c r="K17" s="61">
        <v>20</v>
      </c>
      <c r="L17" s="62">
        <v>20</v>
      </c>
      <c r="M17" s="63">
        <v>17</v>
      </c>
      <c r="N17" s="93">
        <f>SUM(B17:M17)</f>
        <v>231</v>
      </c>
      <c r="O17" s="41">
        <f>N17/280*70</f>
        <v>57.75</v>
      </c>
      <c r="Q17" s="46" t="s">
        <v>12</v>
      </c>
      <c r="R17" s="53">
        <f t="shared" si="2"/>
        <v>20</v>
      </c>
      <c r="S17" s="44">
        <f t="shared" si="1"/>
        <v>20</v>
      </c>
      <c r="T17" s="49">
        <f t="shared" si="1"/>
        <v>17.75</v>
      </c>
      <c r="U17" s="45"/>
      <c r="V17" s="48"/>
      <c r="W17" s="53"/>
      <c r="X17" s="44"/>
      <c r="Y17" s="49"/>
    </row>
    <row r="18" spans="1:32" ht="25.05" customHeight="1" x14ac:dyDescent="0.3">
      <c r="A18" s="46" t="s">
        <v>5</v>
      </c>
      <c r="B18" s="61">
        <v>22</v>
      </c>
      <c r="C18" s="62">
        <v>20</v>
      </c>
      <c r="D18" s="63">
        <v>17</v>
      </c>
      <c r="E18" s="61">
        <v>24</v>
      </c>
      <c r="F18" s="62">
        <v>24</v>
      </c>
      <c r="G18" s="63">
        <v>19</v>
      </c>
      <c r="H18" s="61">
        <v>25</v>
      </c>
      <c r="I18" s="62">
        <v>25</v>
      </c>
      <c r="J18" s="63">
        <v>20</v>
      </c>
      <c r="K18" s="61">
        <v>23</v>
      </c>
      <c r="L18" s="62">
        <v>23</v>
      </c>
      <c r="M18" s="63">
        <v>19</v>
      </c>
      <c r="N18" s="93">
        <f>SUM(B18:M18)</f>
        <v>261</v>
      </c>
      <c r="O18" s="41">
        <f>N18/280*70</f>
        <v>65.25</v>
      </c>
      <c r="Q18" s="46" t="s">
        <v>5</v>
      </c>
      <c r="R18" s="53">
        <f t="shared" si="2"/>
        <v>23.499999999999996</v>
      </c>
      <c r="S18" s="44">
        <f t="shared" si="1"/>
        <v>23</v>
      </c>
      <c r="T18" s="49">
        <f t="shared" si="1"/>
        <v>18.749999999999996</v>
      </c>
      <c r="U18" s="45"/>
      <c r="V18" s="48"/>
      <c r="W18" s="53"/>
      <c r="X18" s="44"/>
      <c r="Y18" s="49"/>
    </row>
    <row r="19" spans="1:32" ht="25.05" customHeight="1" x14ac:dyDescent="0.3">
      <c r="A19" s="46" t="s">
        <v>9</v>
      </c>
      <c r="B19" s="61">
        <v>18</v>
      </c>
      <c r="C19" s="62">
        <v>17</v>
      </c>
      <c r="D19" s="63">
        <v>13</v>
      </c>
      <c r="E19" s="61">
        <v>19</v>
      </c>
      <c r="F19" s="62">
        <v>19</v>
      </c>
      <c r="G19" s="63">
        <v>17</v>
      </c>
      <c r="H19" s="61">
        <v>15</v>
      </c>
      <c r="I19" s="62">
        <v>20</v>
      </c>
      <c r="J19" s="63">
        <v>15</v>
      </c>
      <c r="K19" s="61">
        <v>16</v>
      </c>
      <c r="L19" s="62">
        <v>18</v>
      </c>
      <c r="M19" s="63">
        <v>14</v>
      </c>
      <c r="N19" s="93">
        <f>SUM(B19:M19)</f>
        <v>201</v>
      </c>
      <c r="O19" s="41">
        <f>N19/280*70</f>
        <v>50.25</v>
      </c>
      <c r="Q19" s="46" t="s">
        <v>9</v>
      </c>
      <c r="R19" s="53">
        <f t="shared" si="2"/>
        <v>17</v>
      </c>
      <c r="S19" s="44">
        <f t="shared" si="1"/>
        <v>18.5</v>
      </c>
      <c r="T19" s="49">
        <f t="shared" si="1"/>
        <v>14.75</v>
      </c>
      <c r="U19" s="45"/>
      <c r="V19" s="48"/>
      <c r="W19" s="53"/>
      <c r="X19" s="44"/>
      <c r="Y19" s="49"/>
    </row>
    <row r="20" spans="1:32" ht="25.05" customHeight="1" thickBot="1" x14ac:dyDescent="0.35">
      <c r="A20" s="47" t="s">
        <v>6</v>
      </c>
      <c r="B20" s="64">
        <v>21</v>
      </c>
      <c r="C20" s="65">
        <v>22</v>
      </c>
      <c r="D20" s="66">
        <v>17</v>
      </c>
      <c r="E20" s="64">
        <v>24</v>
      </c>
      <c r="F20" s="65">
        <v>24</v>
      </c>
      <c r="G20" s="66">
        <v>19</v>
      </c>
      <c r="H20" s="64">
        <v>25</v>
      </c>
      <c r="I20" s="65">
        <v>25</v>
      </c>
      <c r="J20" s="66">
        <v>20</v>
      </c>
      <c r="K20" s="64">
        <v>22</v>
      </c>
      <c r="L20" s="65">
        <v>22</v>
      </c>
      <c r="M20" s="66">
        <v>18</v>
      </c>
      <c r="N20" s="94">
        <f>SUM(B20:M20)</f>
        <v>259</v>
      </c>
      <c r="O20" s="41">
        <f>N20/280*70</f>
        <v>64.75</v>
      </c>
      <c r="Q20" s="47" t="s">
        <v>6</v>
      </c>
      <c r="R20" s="54">
        <f t="shared" si="2"/>
        <v>23</v>
      </c>
      <c r="S20" s="51">
        <f t="shared" si="1"/>
        <v>23.25</v>
      </c>
      <c r="T20" s="52">
        <f t="shared" si="1"/>
        <v>18.5</v>
      </c>
      <c r="U20" s="45"/>
      <c r="V20" s="50"/>
      <c r="W20" s="54"/>
      <c r="X20" s="51"/>
      <c r="Y20" s="52"/>
    </row>
    <row r="22" spans="1:32" ht="25.05" customHeight="1" x14ac:dyDescent="0.3">
      <c r="A22" s="2" t="s">
        <v>37</v>
      </c>
      <c r="C22" s="2" t="s">
        <v>37</v>
      </c>
      <c r="G22" s="2" t="s">
        <v>37</v>
      </c>
      <c r="K22" s="2" t="s">
        <v>37</v>
      </c>
      <c r="V22" s="2" t="s">
        <v>37</v>
      </c>
      <c r="X22" s="2" t="s">
        <v>37</v>
      </c>
      <c r="Z22" s="2" t="s">
        <v>37</v>
      </c>
    </row>
    <row r="23" spans="1:32" ht="25.05" customHeight="1" x14ac:dyDescent="0.3">
      <c r="A23" s="56"/>
      <c r="C23" s="56"/>
      <c r="D23" s="56"/>
      <c r="G23" s="56"/>
      <c r="H23" s="56"/>
      <c r="K23" s="56"/>
      <c r="L23" s="56"/>
      <c r="V23" s="56"/>
      <c r="X23" s="56"/>
      <c r="Z23" s="56"/>
      <c r="AA23" s="56"/>
      <c r="AB23" s="56"/>
      <c r="AF23" s="57"/>
    </row>
    <row r="24" spans="1:32" ht="25.05" customHeight="1" x14ac:dyDescent="0.3">
      <c r="G24" s="1" t="s">
        <v>44</v>
      </c>
      <c r="K24" s="1" t="s">
        <v>56</v>
      </c>
      <c r="Z24" s="1" t="s">
        <v>56</v>
      </c>
    </row>
    <row r="25" spans="1:32" ht="25.05" customHeight="1" x14ac:dyDescent="0.3">
      <c r="A25" s="2" t="s">
        <v>38</v>
      </c>
      <c r="C25" s="2" t="s">
        <v>39</v>
      </c>
      <c r="G25" s="2" t="s">
        <v>43</v>
      </c>
      <c r="K25" s="2" t="s">
        <v>40</v>
      </c>
      <c r="V25" s="2" t="s">
        <v>38</v>
      </c>
      <c r="X25" s="2" t="s">
        <v>39</v>
      </c>
      <c r="Z25" s="2" t="s">
        <v>40</v>
      </c>
    </row>
  </sheetData>
  <autoFilter ref="V8:Y20" xr:uid="{D2FB09FA-8C44-498B-AF52-DCD3B5E7D4F1}">
    <sortState ref="V10:Y20">
      <sortCondition descending="1" ref="Y8:Y20"/>
    </sortState>
  </autoFilter>
  <mergeCells count="14">
    <mergeCell ref="O7:O8"/>
    <mergeCell ref="R7:T7"/>
    <mergeCell ref="Q7:Q8"/>
    <mergeCell ref="W4:Y4"/>
    <mergeCell ref="V7:V8"/>
    <mergeCell ref="W7:Y7"/>
    <mergeCell ref="L1:N1"/>
    <mergeCell ref="B4:D4"/>
    <mergeCell ref="A7:A8"/>
    <mergeCell ref="B7:D7"/>
    <mergeCell ref="E7:G7"/>
    <mergeCell ref="H7:J7"/>
    <mergeCell ref="N7:N8"/>
    <mergeCell ref="K7:M7"/>
  </mergeCells>
  <phoneticPr fontId="5" type="noConversion"/>
  <conditionalFormatting sqref="B9:C20 E9:F20 H9:I20 K9:L20">
    <cfRule type="cellIs" dxfId="4" priority="21" operator="greaterThan">
      <formula>25</formula>
    </cfRule>
  </conditionalFormatting>
  <conditionalFormatting sqref="D9:D20 G9:G20 J9:J20 M9:M20">
    <cfRule type="cellIs" dxfId="3" priority="20" operator="greaterThan">
      <formula>20</formula>
    </cfRule>
  </conditionalFormatting>
  <conditionalFormatting sqref="N9:O20">
    <cfRule type="cellIs" dxfId="2" priority="17" operator="greaterThan">
      <formula>280</formula>
    </cfRule>
  </conditionalFormatting>
  <pageMargins left="0.19685039370078741" right="0.19685039370078741" top="0.31" bottom="0.19685039370078741" header="0.2" footer="0.31496062992125984"/>
  <pageSetup scale="8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9E0-2021-47A8-86E8-E96A1609F295}">
  <dimension ref="B4:K22"/>
  <sheetViews>
    <sheetView workbookViewId="0">
      <selection activeCell="K29" sqref="K29"/>
    </sheetView>
  </sheetViews>
  <sheetFormatPr defaultRowHeight="14.4" x14ac:dyDescent="0.3"/>
  <sheetData>
    <row r="4" spans="2:11" ht="26.4" x14ac:dyDescent="0.3">
      <c r="B4" s="68" t="s">
        <v>52</v>
      </c>
      <c r="C4" s="68" t="s">
        <v>53</v>
      </c>
      <c r="D4" s="68" t="s">
        <v>54</v>
      </c>
      <c r="E4" s="68" t="s">
        <v>55</v>
      </c>
      <c r="K4" s="92" t="s">
        <v>63</v>
      </c>
    </row>
    <row r="5" spans="2:11" x14ac:dyDescent="0.3">
      <c r="B5" s="69">
        <v>1</v>
      </c>
      <c r="C5" s="69" t="s">
        <v>10</v>
      </c>
      <c r="D5" s="69">
        <v>119334</v>
      </c>
      <c r="E5" s="70">
        <v>0.23580000000000001</v>
      </c>
    </row>
    <row r="6" spans="2:11" x14ac:dyDescent="0.3">
      <c r="B6" s="71">
        <v>2</v>
      </c>
      <c r="C6" s="71" t="s">
        <v>7</v>
      </c>
      <c r="D6" s="71">
        <v>116808</v>
      </c>
      <c r="E6" s="72">
        <v>0.23080000000000001</v>
      </c>
    </row>
    <row r="7" spans="2:11" x14ac:dyDescent="0.3">
      <c r="B7" s="69">
        <v>3</v>
      </c>
      <c r="C7" s="69" t="s">
        <v>5</v>
      </c>
      <c r="D7" s="69">
        <v>59832</v>
      </c>
      <c r="E7" s="70">
        <v>0.1182</v>
      </c>
    </row>
    <row r="8" spans="2:11" x14ac:dyDescent="0.3">
      <c r="B8" s="71">
        <v>4</v>
      </c>
      <c r="C8" s="71" t="s">
        <v>2</v>
      </c>
      <c r="D8" s="71">
        <v>35521</v>
      </c>
      <c r="E8" s="72">
        <v>7.0199999999999999E-2</v>
      </c>
    </row>
    <row r="9" spans="2:11" x14ac:dyDescent="0.3">
      <c r="B9" s="69">
        <v>5</v>
      </c>
      <c r="C9" s="69" t="s">
        <v>4</v>
      </c>
      <c r="D9" s="69">
        <v>31427</v>
      </c>
      <c r="E9" s="70">
        <v>6.2100000000000002E-2</v>
      </c>
    </row>
    <row r="10" spans="2:11" x14ac:dyDescent="0.3">
      <c r="B10" s="71">
        <v>6</v>
      </c>
      <c r="C10" s="71" t="s">
        <v>12</v>
      </c>
      <c r="D10" s="71">
        <v>28571</v>
      </c>
      <c r="E10" s="72">
        <v>5.6500000000000002E-2</v>
      </c>
    </row>
    <row r="11" spans="2:11" x14ac:dyDescent="0.3">
      <c r="B11" s="69">
        <v>7</v>
      </c>
      <c r="C11" s="69" t="s">
        <v>3</v>
      </c>
      <c r="D11" s="69">
        <v>26850</v>
      </c>
      <c r="E11" s="70">
        <v>5.3100000000000001E-2</v>
      </c>
    </row>
    <row r="12" spans="2:11" x14ac:dyDescent="0.3">
      <c r="B12" s="71">
        <v>8</v>
      </c>
      <c r="C12" s="71" t="s">
        <v>6</v>
      </c>
      <c r="D12" s="71">
        <v>26533</v>
      </c>
      <c r="E12" s="72">
        <v>5.2400000000000002E-2</v>
      </c>
    </row>
    <row r="13" spans="2:11" x14ac:dyDescent="0.3">
      <c r="B13" s="69">
        <v>9</v>
      </c>
      <c r="C13" s="69" t="s">
        <v>11</v>
      </c>
      <c r="D13" s="69">
        <v>23965</v>
      </c>
      <c r="E13" s="70">
        <v>4.7399999999999998E-2</v>
      </c>
    </row>
    <row r="14" spans="2:11" x14ac:dyDescent="0.3">
      <c r="B14" s="71">
        <v>10</v>
      </c>
      <c r="C14" s="71" t="s">
        <v>8</v>
      </c>
      <c r="D14" s="71">
        <v>15284</v>
      </c>
      <c r="E14" s="72">
        <v>3.0200000000000001E-2</v>
      </c>
    </row>
    <row r="15" spans="2:11" x14ac:dyDescent="0.3">
      <c r="B15" s="69">
        <v>11</v>
      </c>
      <c r="C15" s="69" t="s">
        <v>9</v>
      </c>
      <c r="D15" s="69">
        <v>15032</v>
      </c>
      <c r="E15" s="70">
        <v>2.9700000000000001E-2</v>
      </c>
    </row>
    <row r="16" spans="2:11" x14ac:dyDescent="0.3">
      <c r="B16" s="71">
        <v>12</v>
      </c>
      <c r="C16" s="71" t="s">
        <v>28</v>
      </c>
      <c r="D16" s="71">
        <v>6919</v>
      </c>
      <c r="E16" s="72">
        <v>1.37E-2</v>
      </c>
    </row>
    <row r="17" spans="2:5" x14ac:dyDescent="0.3">
      <c r="B17" s="69">
        <v>13</v>
      </c>
      <c r="C17" s="69" t="s">
        <v>59</v>
      </c>
      <c r="D17" s="69">
        <v>0</v>
      </c>
      <c r="E17" s="70">
        <v>0</v>
      </c>
    </row>
    <row r="18" spans="2:5" x14ac:dyDescent="0.3">
      <c r="B18" s="71">
        <v>14</v>
      </c>
      <c r="C18" s="71" t="s">
        <v>60</v>
      </c>
      <c r="D18" s="71">
        <v>0</v>
      </c>
      <c r="E18" s="72">
        <v>0</v>
      </c>
    </row>
    <row r="19" spans="2:5" x14ac:dyDescent="0.3">
      <c r="B19" s="69"/>
      <c r="C19" s="69" t="s">
        <v>61</v>
      </c>
      <c r="D19" s="69">
        <v>506076</v>
      </c>
      <c r="E19" s="73">
        <v>1</v>
      </c>
    </row>
    <row r="22" spans="2:5" x14ac:dyDescent="0.3">
      <c r="C22" s="92" t="s">
        <v>62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9A14-34CC-48C2-9F20-989B3C299B3D}">
  <dimension ref="B3:E18"/>
  <sheetViews>
    <sheetView workbookViewId="0">
      <selection activeCell="B4" sqref="B4:D15"/>
    </sheetView>
  </sheetViews>
  <sheetFormatPr defaultRowHeight="14.4" x14ac:dyDescent="0.3"/>
  <sheetData>
    <row r="3" spans="2:5" ht="26.4" x14ac:dyDescent="0.3">
      <c r="B3" s="68" t="s">
        <v>52</v>
      </c>
      <c r="C3" s="68" t="s">
        <v>53</v>
      </c>
      <c r="D3" s="68" t="s">
        <v>54</v>
      </c>
      <c r="E3" s="68" t="s">
        <v>55</v>
      </c>
    </row>
    <row r="4" spans="2:5" x14ac:dyDescent="0.3">
      <c r="B4" s="69">
        <v>1</v>
      </c>
      <c r="C4" s="69" t="s">
        <v>10</v>
      </c>
      <c r="D4" s="69">
        <v>170791</v>
      </c>
      <c r="E4" s="70">
        <v>0.22789999999999999</v>
      </c>
    </row>
    <row r="5" spans="2:5" x14ac:dyDescent="0.3">
      <c r="B5" s="71">
        <v>2</v>
      </c>
      <c r="C5" s="71" t="s">
        <v>7</v>
      </c>
      <c r="D5" s="71">
        <v>170144</v>
      </c>
      <c r="E5" s="72">
        <v>0.2271</v>
      </c>
    </row>
    <row r="6" spans="2:5" x14ac:dyDescent="0.3">
      <c r="B6" s="69">
        <v>3</v>
      </c>
      <c r="C6" s="69" t="s">
        <v>5</v>
      </c>
      <c r="D6" s="69">
        <v>96276</v>
      </c>
      <c r="E6" s="70">
        <v>0.1285</v>
      </c>
    </row>
    <row r="7" spans="2:5" x14ac:dyDescent="0.3">
      <c r="B7" s="71">
        <v>4</v>
      </c>
      <c r="C7" s="71" t="s">
        <v>4</v>
      </c>
      <c r="D7" s="71">
        <v>49586</v>
      </c>
      <c r="E7" s="72">
        <v>6.6199999999999995E-2</v>
      </c>
    </row>
    <row r="8" spans="2:5" x14ac:dyDescent="0.3">
      <c r="B8" s="69">
        <v>5</v>
      </c>
      <c r="C8" s="69" t="s">
        <v>6</v>
      </c>
      <c r="D8" s="69">
        <v>46223</v>
      </c>
      <c r="E8" s="70">
        <v>6.1699999999999998E-2</v>
      </c>
    </row>
    <row r="9" spans="2:5" x14ac:dyDescent="0.3">
      <c r="B9" s="71">
        <v>6</v>
      </c>
      <c r="C9" s="71" t="s">
        <v>2</v>
      </c>
      <c r="D9" s="71">
        <v>44651</v>
      </c>
      <c r="E9" s="72">
        <v>5.96E-2</v>
      </c>
    </row>
    <row r="10" spans="2:5" x14ac:dyDescent="0.3">
      <c r="B10" s="69">
        <v>7</v>
      </c>
      <c r="C10" s="69" t="s">
        <v>12</v>
      </c>
      <c r="D10" s="69">
        <v>42185</v>
      </c>
      <c r="E10" s="70">
        <v>5.6300000000000003E-2</v>
      </c>
    </row>
    <row r="11" spans="2:5" x14ac:dyDescent="0.3">
      <c r="B11" s="71">
        <v>8</v>
      </c>
      <c r="C11" s="71" t="s">
        <v>3</v>
      </c>
      <c r="D11" s="71">
        <v>36372</v>
      </c>
      <c r="E11" s="72">
        <v>4.8500000000000001E-2</v>
      </c>
    </row>
    <row r="12" spans="2:5" x14ac:dyDescent="0.3">
      <c r="B12" s="69">
        <v>9</v>
      </c>
      <c r="C12" s="69" t="s">
        <v>11</v>
      </c>
      <c r="D12" s="69">
        <v>34015</v>
      </c>
      <c r="E12" s="70">
        <v>4.5400000000000003E-2</v>
      </c>
    </row>
    <row r="13" spans="2:5" x14ac:dyDescent="0.3">
      <c r="B13" s="71">
        <v>10</v>
      </c>
      <c r="C13" s="71" t="s">
        <v>9</v>
      </c>
      <c r="D13" s="71">
        <v>23451</v>
      </c>
      <c r="E13" s="72">
        <v>3.1300000000000001E-2</v>
      </c>
    </row>
    <row r="14" spans="2:5" x14ac:dyDescent="0.3">
      <c r="B14" s="69">
        <v>11</v>
      </c>
      <c r="C14" s="69" t="s">
        <v>8</v>
      </c>
      <c r="D14" s="69">
        <v>21700</v>
      </c>
      <c r="E14" s="70">
        <v>2.9000000000000001E-2</v>
      </c>
    </row>
    <row r="15" spans="2:5" x14ac:dyDescent="0.3">
      <c r="B15" s="71">
        <v>12</v>
      </c>
      <c r="C15" s="71" t="s">
        <v>28</v>
      </c>
      <c r="D15" s="71">
        <v>13934</v>
      </c>
      <c r="E15" s="72">
        <v>1.8599999999999998E-2</v>
      </c>
    </row>
    <row r="16" spans="2:5" x14ac:dyDescent="0.3">
      <c r="B16" s="69">
        <v>13</v>
      </c>
      <c r="C16" s="69" t="s">
        <v>59</v>
      </c>
      <c r="D16" s="69">
        <v>0</v>
      </c>
      <c r="E16" s="70">
        <v>0</v>
      </c>
    </row>
    <row r="17" spans="2:5" x14ac:dyDescent="0.3">
      <c r="B17" s="71">
        <v>14</v>
      </c>
      <c r="C17" s="71" t="s">
        <v>60</v>
      </c>
      <c r="D17" s="71">
        <v>0</v>
      </c>
      <c r="E17" s="72">
        <v>0</v>
      </c>
    </row>
    <row r="18" spans="2:5" x14ac:dyDescent="0.3">
      <c r="B18" s="69"/>
      <c r="C18" s="69" t="s">
        <v>61</v>
      </c>
      <c r="D18" s="69">
        <v>749328</v>
      </c>
      <c r="E18" s="73">
        <v>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ECC2-4261-42A6-A738-BB6F33903DC7}">
  <dimension ref="A1:N24"/>
  <sheetViews>
    <sheetView showGridLines="0" view="pageBreakPreview" topLeftCell="A7" zoomScale="102" zoomScaleNormal="80" zoomScaleSheetLayoutView="102" zoomScalePageLayoutView="87" workbookViewId="0">
      <selection activeCell="N9" sqref="N9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hidden="1" customWidth="1"/>
    <col min="9" max="9" width="14.33203125" style="2" customWidth="1"/>
    <col min="10" max="10" width="13.33203125" style="2" customWidth="1"/>
    <col min="11" max="11" width="3.77734375" style="2" customWidth="1"/>
    <col min="12" max="16384" width="13.6640625" style="2"/>
  </cols>
  <sheetData>
    <row r="1" spans="1:10" ht="25.05" customHeight="1" x14ac:dyDescent="0.3">
      <c r="A1" s="2" t="str">
        <f>'MLM18-W3-JURI'!A1</f>
        <v xml:space="preserve">TV SHOWS </v>
      </c>
      <c r="D1" s="11"/>
      <c r="E1" s="12"/>
      <c r="F1" s="12"/>
      <c r="G1" s="11"/>
      <c r="H1" s="19"/>
      <c r="I1" s="1" t="str">
        <f>'MLM18-W3-JURI'!B1</f>
        <v>MAHARAJA LAWAK MEGA 2018</v>
      </c>
      <c r="J1" s="30"/>
    </row>
    <row r="2" spans="1:10" ht="25.05" customHeight="1" x14ac:dyDescent="0.3">
      <c r="A2" s="2" t="str">
        <f>'MLM18-W3-JURI'!A2</f>
        <v>MINGGU</v>
      </c>
      <c r="D2" s="11"/>
      <c r="E2" s="11"/>
      <c r="F2" s="12"/>
      <c r="G2" s="13"/>
      <c r="I2" s="1" t="str">
        <f>'MLM18-W3-JURI'!B2</f>
        <v>KETIGA</v>
      </c>
      <c r="J2" s="30"/>
    </row>
    <row r="3" spans="1:10" ht="25.05" customHeight="1" x14ac:dyDescent="0.3">
      <c r="A3" s="2" t="str">
        <f>'MLM18-W3-JURI'!A3</f>
        <v>THEME</v>
      </c>
      <c r="D3" s="11"/>
      <c r="E3" s="11"/>
      <c r="F3" s="12"/>
      <c r="G3" s="13"/>
      <c r="I3" s="1" t="str">
        <f>'MLM18-W3-JURI'!B3</f>
        <v>CINTA</v>
      </c>
      <c r="J3" s="30"/>
    </row>
    <row r="4" spans="1:10" ht="25.05" customHeight="1" x14ac:dyDescent="0.3">
      <c r="A4" s="2" t="str">
        <f>'MLM18-W3-JURI'!A4</f>
        <v>DATE</v>
      </c>
      <c r="D4" s="11"/>
      <c r="E4" s="11"/>
      <c r="F4" s="12"/>
      <c r="G4" s="13"/>
      <c r="I4" s="76" t="s">
        <v>58</v>
      </c>
      <c r="J4" s="76"/>
    </row>
    <row r="5" spans="1:10" ht="25.05" customHeight="1" x14ac:dyDescent="0.3">
      <c r="A5" s="2" t="str">
        <f>'MLM18-W3-JURI'!A5</f>
        <v>REPORT</v>
      </c>
      <c r="D5" s="11"/>
      <c r="E5" s="11"/>
      <c r="F5" s="12"/>
      <c r="G5" s="13"/>
      <c r="I5" s="75" t="s">
        <v>34</v>
      </c>
      <c r="J5" s="75"/>
    </row>
    <row r="6" spans="1:10" ht="25.05" customHeight="1" x14ac:dyDescent="0.3">
      <c r="B6" s="9"/>
      <c r="C6" s="10"/>
      <c r="D6" s="11"/>
      <c r="E6" s="11"/>
      <c r="F6" s="12"/>
      <c r="G6" s="13"/>
    </row>
    <row r="7" spans="1:10" ht="48" customHeight="1" x14ac:dyDescent="0.3">
      <c r="A7" s="18" t="s">
        <v>17</v>
      </c>
      <c r="B7" s="37" t="s">
        <v>47</v>
      </c>
      <c r="C7" s="37" t="s">
        <v>48</v>
      </c>
      <c r="D7" s="37" t="s">
        <v>46</v>
      </c>
      <c r="E7" s="37" t="s">
        <v>18</v>
      </c>
      <c r="F7" s="37" t="s">
        <v>21</v>
      </c>
      <c r="G7" s="37" t="s">
        <v>23</v>
      </c>
      <c r="H7" s="37" t="s">
        <v>24</v>
      </c>
      <c r="I7" s="37" t="s">
        <v>16</v>
      </c>
      <c r="J7" s="37" t="s">
        <v>20</v>
      </c>
    </row>
    <row r="8" spans="1:10" ht="25.05" customHeight="1" x14ac:dyDescent="0.3">
      <c r="A8" s="67" t="s">
        <v>5</v>
      </c>
      <c r="B8" s="14">
        <f>SUM('MLM18-W3-JURI'!B18+'MLM18-W3-JURI'!C18+'MLM18-W3-JURI'!D18)</f>
        <v>59</v>
      </c>
      <c r="C8" s="14">
        <f>SUM('MLM18-W3-JURI'!E18+'MLM18-W3-JURI'!F18+'MLM18-W3-JURI'!G18)</f>
        <v>67</v>
      </c>
      <c r="D8" s="14">
        <f>SUM('MLM18-W3-JURI'!H18+'MLM18-W3-JURI'!I18+'MLM18-W3-JURI'!J18)</f>
        <v>70</v>
      </c>
      <c r="E8" s="14">
        <f>SUM('MLM18-W3-JURI'!K18+'MLM18-W3-JURI'!L18+'MLM18-W3-JURI'!M18)</f>
        <v>65</v>
      </c>
      <c r="F8" s="14">
        <f>SUM(B8:E8)</f>
        <v>261</v>
      </c>
      <c r="G8" s="15">
        <f>ROUND(F8/280*70%,4)</f>
        <v>0.65249999999999997</v>
      </c>
      <c r="H8" s="15">
        <f>VLOOKUP(A8,'MLM18-W3-TIKTOK'!$D$8:$F$19,3,FALSE)</f>
        <v>3.85E-2</v>
      </c>
      <c r="I8" s="15">
        <f>G8+H8</f>
        <v>0.69099999999999995</v>
      </c>
      <c r="J8" s="16">
        <f>RANK(I8,$I$8:I31,0)</f>
        <v>1</v>
      </c>
    </row>
    <row r="9" spans="1:10" s="7" customFormat="1" ht="25.05" customHeight="1" x14ac:dyDescent="0.3">
      <c r="A9" s="67" t="s">
        <v>6</v>
      </c>
      <c r="B9" s="14">
        <f>SUM('MLM18-W3-JURI'!B20+'MLM18-W3-JURI'!C20+'MLM18-W3-JURI'!D20)</f>
        <v>60</v>
      </c>
      <c r="C9" s="14">
        <f>SUM('MLM18-W3-JURI'!E20+'MLM18-W3-JURI'!F20+'MLM18-W3-JURI'!G20)</f>
        <v>67</v>
      </c>
      <c r="D9" s="14">
        <f>SUM('MLM18-W3-JURI'!H20+'MLM18-W3-JURI'!I20+'MLM18-W3-JURI'!J20)</f>
        <v>70</v>
      </c>
      <c r="E9" s="14">
        <f>SUM('MLM18-W3-JURI'!K20+'MLM18-W3-JURI'!L20+'MLM18-W3-JURI'!M20)</f>
        <v>62</v>
      </c>
      <c r="F9" s="14">
        <f>SUM(B9:E9)</f>
        <v>259</v>
      </c>
      <c r="G9" s="15">
        <f>ROUND(F9/280*70%,4)</f>
        <v>0.64749999999999996</v>
      </c>
      <c r="H9" s="15">
        <f>VLOOKUP(A9,'MLM18-W3-TIKTOK'!$D$8:$F$19,3,FALSE)</f>
        <v>1.8499999999999999E-2</v>
      </c>
      <c r="I9" s="15">
        <f>G9+H9</f>
        <v>0.66599999999999993</v>
      </c>
      <c r="J9" s="16">
        <f>RANK(I9,$I$8:I30,0)</f>
        <v>2</v>
      </c>
    </row>
    <row r="10" spans="1:10" ht="25.05" customHeight="1" x14ac:dyDescent="0.3">
      <c r="A10" s="67" t="s">
        <v>11</v>
      </c>
      <c r="B10" s="14">
        <f>SUM('MLM18-W3-JURI'!B16+'MLM18-W3-JURI'!C16+'MLM18-W3-JURI'!D16)</f>
        <v>60</v>
      </c>
      <c r="C10" s="14">
        <f>SUM('MLM18-W3-JURI'!E16+'MLM18-W3-JURI'!F16+'MLM18-W3-JURI'!G16)</f>
        <v>67</v>
      </c>
      <c r="D10" s="14">
        <f>SUM('MLM18-W3-JURI'!H16+'MLM18-W3-JURI'!I16+'MLM18-W3-JURI'!J16)</f>
        <v>70</v>
      </c>
      <c r="E10" s="14">
        <f>SUM('MLM18-W3-JURI'!K16+'MLM18-W3-JURI'!L16+'MLM18-W3-JURI'!M16)</f>
        <v>55</v>
      </c>
      <c r="F10" s="14">
        <f>SUM(B10:E10)</f>
        <v>252</v>
      </c>
      <c r="G10" s="15">
        <f>ROUND(F10/280*70%,4)</f>
        <v>0.63</v>
      </c>
      <c r="H10" s="15">
        <f>VLOOKUP(A10,'MLM18-W3-TIKTOK'!$D$8:$F$19,3,FALSE)</f>
        <v>1.3599999999999999E-2</v>
      </c>
      <c r="I10" s="15">
        <f>G10+H10</f>
        <v>0.64359999999999995</v>
      </c>
      <c r="J10" s="16">
        <f>RANK(I10,$I$8:I50,0)</f>
        <v>3</v>
      </c>
    </row>
    <row r="11" spans="1:10" ht="25.05" customHeight="1" x14ac:dyDescent="0.3">
      <c r="A11" s="34" t="s">
        <v>10</v>
      </c>
      <c r="B11" s="14">
        <f>SUM('MLM18-W3-JURI'!B15+'MLM18-W3-JURI'!C15+'MLM18-W3-JURI'!D15)</f>
        <v>52</v>
      </c>
      <c r="C11" s="14">
        <f>SUM('MLM18-W3-JURI'!E15+'MLM18-W3-JURI'!F15+'MLM18-W3-JURI'!G15)</f>
        <v>61</v>
      </c>
      <c r="D11" s="14">
        <f>SUM('MLM18-W3-JURI'!H15+'MLM18-W3-JURI'!I15+'MLM18-W3-JURI'!J15)</f>
        <v>55</v>
      </c>
      <c r="E11" s="14">
        <f>SUM('MLM18-W3-JURI'!K15+'MLM18-W3-JURI'!L15+'MLM18-W3-JURI'!M15)</f>
        <v>62</v>
      </c>
      <c r="F11" s="14">
        <f>SUM(B11:E11)</f>
        <v>230</v>
      </c>
      <c r="G11" s="15">
        <f>ROUND(F11/280*70%,4)</f>
        <v>0.57499999999999996</v>
      </c>
      <c r="H11" s="15">
        <f>VLOOKUP(A11,'MLM18-W3-TIKTOK'!$D$8:$F$19,3,FALSE)</f>
        <v>6.8400000000000002E-2</v>
      </c>
      <c r="I11" s="15">
        <f>G11+H11</f>
        <v>0.64339999999999997</v>
      </c>
      <c r="J11" s="16">
        <f>RANK(I11,$I$8:I22,0)</f>
        <v>4</v>
      </c>
    </row>
    <row r="12" spans="1:10" ht="25.05" customHeight="1" x14ac:dyDescent="0.3">
      <c r="A12" s="67" t="s">
        <v>12</v>
      </c>
      <c r="B12" s="14">
        <f>SUM('MLM18-W3-JURI'!B17+'MLM18-W3-JURI'!C17+'MLM18-W3-JURI'!D17)</f>
        <v>53</v>
      </c>
      <c r="C12" s="14">
        <f>SUM('MLM18-W3-JURI'!E17+'MLM18-W3-JURI'!F17+'MLM18-W3-JURI'!G17)</f>
        <v>56</v>
      </c>
      <c r="D12" s="14">
        <f>SUM('MLM18-W3-JURI'!H17+'MLM18-W3-JURI'!I17+'MLM18-W3-JURI'!J17)</f>
        <v>65</v>
      </c>
      <c r="E12" s="14">
        <f>SUM('MLM18-W3-JURI'!K17+'MLM18-W3-JURI'!L17+'MLM18-W3-JURI'!M17)</f>
        <v>57</v>
      </c>
      <c r="F12" s="14">
        <f>SUM(B12:E12)</f>
        <v>231</v>
      </c>
      <c r="G12" s="15">
        <f>ROUND(F12/280*70%,4)</f>
        <v>0.57750000000000001</v>
      </c>
      <c r="H12" s="15">
        <f>VLOOKUP(A12,'MLM18-W3-TIKTOK'!$D$8:$F$19,3,FALSE)</f>
        <v>1.6899999999999998E-2</v>
      </c>
      <c r="I12" s="15">
        <f>G12+H12</f>
        <v>0.59440000000000004</v>
      </c>
      <c r="J12" s="16">
        <f>RANK(I12,$I$8:I26,0)</f>
        <v>5</v>
      </c>
    </row>
    <row r="13" spans="1:10" ht="25.05" customHeight="1" x14ac:dyDescent="0.3">
      <c r="A13" s="67" t="s">
        <v>7</v>
      </c>
      <c r="B13" s="14">
        <f>SUM('MLM18-W3-JURI'!B14+'MLM18-W3-JURI'!C14+'MLM18-W3-JURI'!D14)</f>
        <v>52</v>
      </c>
      <c r="C13" s="14">
        <f>SUM('MLM18-W3-JURI'!E14+'MLM18-W3-JURI'!F14+'MLM18-W3-JURI'!G14)</f>
        <v>56</v>
      </c>
      <c r="D13" s="14">
        <f>SUM('MLM18-W3-JURI'!H14+'MLM18-W3-JURI'!I14+'MLM18-W3-JURI'!J14)</f>
        <v>40</v>
      </c>
      <c r="E13" s="14">
        <f>SUM('MLM18-W3-JURI'!K14+'MLM18-W3-JURI'!L14+'MLM18-W3-JURI'!M14)</f>
        <v>54</v>
      </c>
      <c r="F13" s="14">
        <f>SUM(B13:E13)</f>
        <v>202</v>
      </c>
      <c r="G13" s="15">
        <f>ROUND(F13/280*70%,4)</f>
        <v>0.505</v>
      </c>
      <c r="H13" s="15">
        <f>VLOOKUP(A13,'MLM18-W3-TIKTOK'!$D$8:$F$19,3,FALSE)</f>
        <v>6.8099999999999994E-2</v>
      </c>
      <c r="I13" s="15">
        <f>G13+H13</f>
        <v>0.57309999999999994</v>
      </c>
      <c r="J13" s="16">
        <f>RANK(I13,$I$8:I32,0)</f>
        <v>6</v>
      </c>
    </row>
    <row r="14" spans="1:10" ht="25.05" customHeight="1" x14ac:dyDescent="0.3">
      <c r="A14" s="67" t="s">
        <v>3</v>
      </c>
      <c r="B14" s="14">
        <f>SUM('MLM18-W3-JURI'!B9+'MLM18-W3-JURI'!C9+'MLM18-W3-JURI'!D9)</f>
        <v>49</v>
      </c>
      <c r="C14" s="14">
        <f>SUM('MLM18-W3-JURI'!E9+'MLM18-W3-JURI'!F9+'MLM18-W3-JURI'!G9)</f>
        <v>57</v>
      </c>
      <c r="D14" s="14">
        <f>SUM('MLM18-W3-JURI'!H9+'MLM18-W3-JURI'!I9+'MLM18-W3-JURI'!J9)</f>
        <v>50</v>
      </c>
      <c r="E14" s="14">
        <f>SUM('MLM18-W3-JURI'!K9+'MLM18-W3-JURI'!L9+'MLM18-W3-JURI'!M9)</f>
        <v>61</v>
      </c>
      <c r="F14" s="14">
        <f>SUM(B14:E14)</f>
        <v>217</v>
      </c>
      <c r="G14" s="15">
        <f>ROUND(F14/280*70%,4)</f>
        <v>0.54249999999999998</v>
      </c>
      <c r="H14" s="15">
        <f>VLOOKUP(A14,'MLM18-W3-TIKTOK'!$D$8:$F$19,3,FALSE)</f>
        <v>1.46E-2</v>
      </c>
      <c r="I14" s="15">
        <f>G14+H14</f>
        <v>0.55709999999999993</v>
      </c>
      <c r="J14" s="16">
        <f>RANK(I14,$I$8:I34,0)</f>
        <v>7</v>
      </c>
    </row>
    <row r="15" spans="1:10" s="7" customFormat="1" ht="25.05" customHeight="1" x14ac:dyDescent="0.3">
      <c r="A15" s="67" t="s">
        <v>28</v>
      </c>
      <c r="B15" s="14">
        <f>SUM('MLM18-W3-JURI'!B11+'MLM18-W3-JURI'!C11+'MLM18-W3-JURI'!D11)</f>
        <v>49</v>
      </c>
      <c r="C15" s="14">
        <f>SUM('MLM18-W3-JURI'!E11+'MLM18-W3-JURI'!F11+'MLM18-W3-JURI'!G11)</f>
        <v>53</v>
      </c>
      <c r="D15" s="14">
        <f>SUM('MLM18-W3-JURI'!H11+'MLM18-W3-JURI'!I11+'MLM18-W3-JURI'!J11)</f>
        <v>55</v>
      </c>
      <c r="E15" s="14">
        <f>SUM('MLM18-W3-JURI'!K11+'MLM18-W3-JURI'!L11+'MLM18-W3-JURI'!M11)</f>
        <v>55</v>
      </c>
      <c r="F15" s="14">
        <f>SUM(B15:E15)</f>
        <v>212</v>
      </c>
      <c r="G15" s="15">
        <f>ROUND(F15/280*70%,4)</f>
        <v>0.53</v>
      </c>
      <c r="H15" s="15">
        <f>VLOOKUP(A15,'MLM18-W3-TIKTOK'!$D$8:$F$19,3,FALSE)</f>
        <v>5.5999999999999999E-3</v>
      </c>
      <c r="I15" s="15">
        <f>G15+H15</f>
        <v>0.53560000000000008</v>
      </c>
      <c r="J15" s="16">
        <f>RANK(I15,$I$8:I34,0)</f>
        <v>8</v>
      </c>
    </row>
    <row r="16" spans="1:10" ht="25.05" customHeight="1" x14ac:dyDescent="0.3">
      <c r="A16" s="34" t="s">
        <v>9</v>
      </c>
      <c r="B16" s="14">
        <f>SUM('MLM18-W3-JURI'!B19+'MLM18-W3-JURI'!C19+'MLM18-W3-JURI'!D19)</f>
        <v>48</v>
      </c>
      <c r="C16" s="14">
        <f>SUM('MLM18-W3-JURI'!E19+'MLM18-W3-JURI'!F19+'MLM18-W3-JURI'!G19)</f>
        <v>55</v>
      </c>
      <c r="D16" s="14">
        <f>SUM('MLM18-W3-JURI'!H19+'MLM18-W3-JURI'!I19+'MLM18-W3-JURI'!J19)</f>
        <v>50</v>
      </c>
      <c r="E16" s="14">
        <f>SUM('MLM18-W3-JURI'!K19+'MLM18-W3-JURI'!L19+'MLM18-W3-JURI'!M19)</f>
        <v>48</v>
      </c>
      <c r="F16" s="14">
        <f>SUM(B16:E16)</f>
        <v>201</v>
      </c>
      <c r="G16" s="15">
        <f>ROUND(F16/280*70%,4)</f>
        <v>0.50249999999999995</v>
      </c>
      <c r="H16" s="15">
        <f>VLOOKUP(A16,'MLM18-W3-TIKTOK'!$D$8:$F$19,3,FALSE)</f>
        <v>9.4000000000000004E-3</v>
      </c>
      <c r="I16" s="15">
        <f>G16+H16</f>
        <v>0.51189999999999991</v>
      </c>
      <c r="J16" s="16">
        <f>RANK(I16,$I$8:I30,0)</f>
        <v>9</v>
      </c>
    </row>
    <row r="17" spans="1:14" ht="25.05" customHeight="1" x14ac:dyDescent="0.3">
      <c r="A17" s="95" t="s">
        <v>8</v>
      </c>
      <c r="B17" s="96">
        <f>SUM('MLM18-W3-JURI'!B10+'MLM18-W3-JURI'!C10+'MLM18-W3-JURI'!D10)</f>
        <v>48</v>
      </c>
      <c r="C17" s="96">
        <f>SUM('MLM18-W3-JURI'!E10+'MLM18-W3-JURI'!F10+'MLM18-W3-JURI'!G10)</f>
        <v>53</v>
      </c>
      <c r="D17" s="96">
        <f>SUM('MLM18-W3-JURI'!H10+'MLM18-W3-JURI'!I10+'MLM18-W3-JURI'!J10)</f>
        <v>40</v>
      </c>
      <c r="E17" s="96">
        <f>SUM('MLM18-W3-JURI'!K10+'MLM18-W3-JURI'!L10+'MLM18-W3-JURI'!M10)</f>
        <v>57</v>
      </c>
      <c r="F17" s="96">
        <f>SUM(B17:E17)</f>
        <v>198</v>
      </c>
      <c r="G17" s="97">
        <f>ROUND(F17/280*70%,4)</f>
        <v>0.495</v>
      </c>
      <c r="H17" s="97">
        <f>VLOOKUP(A17,'MLM18-W3-TIKTOK'!$D$8:$F$19,3,FALSE)</f>
        <v>8.6999999999999994E-3</v>
      </c>
      <c r="I17" s="97">
        <f>G17+H17</f>
        <v>0.50370000000000004</v>
      </c>
      <c r="J17" s="98">
        <f>RANK(I17,$I$8:I29,0)</f>
        <v>10</v>
      </c>
    </row>
    <row r="18" spans="1:14" ht="25.05" customHeight="1" x14ac:dyDescent="0.3">
      <c r="A18" s="95" t="s">
        <v>4</v>
      </c>
      <c r="B18" s="96">
        <f>SUM('MLM18-W3-JURI'!B13+'MLM18-W3-JURI'!C13+'MLM18-W3-JURI'!D13)</f>
        <v>45</v>
      </c>
      <c r="C18" s="96">
        <f>SUM('MLM18-W3-JURI'!E13+'MLM18-W3-JURI'!F13+'MLM18-W3-JURI'!G13)</f>
        <v>43</v>
      </c>
      <c r="D18" s="96">
        <f>SUM('MLM18-W3-JURI'!H13+'MLM18-W3-JURI'!I13+'MLM18-W3-JURI'!J13)</f>
        <v>30</v>
      </c>
      <c r="E18" s="96">
        <f>SUM('MLM18-W3-JURI'!K13+'MLM18-W3-JURI'!L13+'MLM18-W3-JURI'!M13)</f>
        <v>55</v>
      </c>
      <c r="F18" s="96">
        <f>SUM(B18:E18)</f>
        <v>173</v>
      </c>
      <c r="G18" s="97">
        <f>ROUND(F18/280*70%,4)</f>
        <v>0.4325</v>
      </c>
      <c r="H18" s="97">
        <f>VLOOKUP(A18,'MLM18-W3-TIKTOK'!$D$8:$F$19,3,FALSE)</f>
        <v>1.9900000000000001E-2</v>
      </c>
      <c r="I18" s="97">
        <f>G18+H18</f>
        <v>0.45240000000000002</v>
      </c>
      <c r="J18" s="98">
        <f>RANK(I18,$I$8:I34,0)</f>
        <v>11</v>
      </c>
    </row>
    <row r="19" spans="1:14" s="7" customFormat="1" ht="25.05" customHeight="1" x14ac:dyDescent="0.3">
      <c r="A19" s="95" t="s">
        <v>2</v>
      </c>
      <c r="B19" s="96">
        <f>SUM('MLM18-W3-JURI'!B12+'MLM18-W3-JURI'!C12+'MLM18-W3-JURI'!D12)</f>
        <v>47</v>
      </c>
      <c r="C19" s="96">
        <f>SUM('MLM18-W3-JURI'!E12+'MLM18-W3-JURI'!F12+'MLM18-W3-JURI'!G12)</f>
        <v>45</v>
      </c>
      <c r="D19" s="96">
        <f>SUM('MLM18-W3-JURI'!H12+'MLM18-W3-JURI'!I12+'MLM18-W3-JURI'!J12)</f>
        <v>35</v>
      </c>
      <c r="E19" s="96">
        <f>SUM('MLM18-W3-JURI'!K12+'MLM18-W3-JURI'!L12+'MLM18-W3-JURI'!M12)</f>
        <v>46</v>
      </c>
      <c r="F19" s="96">
        <f>SUM(B19:E19)</f>
        <v>173</v>
      </c>
      <c r="G19" s="97">
        <f>ROUND(F19/280*70%,4)</f>
        <v>0.4325</v>
      </c>
      <c r="H19" s="97">
        <f>VLOOKUP(A19,'MLM18-W3-TIKTOK'!$D$8:$F$19,3,FALSE)</f>
        <v>1.7899999999999999E-2</v>
      </c>
      <c r="I19" s="97">
        <f>G19+H19</f>
        <v>0.45040000000000002</v>
      </c>
      <c r="J19" s="98">
        <f>RANK(I19,$I$8:I43,0)</f>
        <v>12</v>
      </c>
    </row>
    <row r="21" spans="1:14" ht="18" customHeight="1" x14ac:dyDescent="0.3">
      <c r="A21" s="2" t="s">
        <v>37</v>
      </c>
      <c r="C21" s="2" t="s">
        <v>37</v>
      </c>
      <c r="F21" s="2" t="s">
        <v>37</v>
      </c>
      <c r="I21" s="2" t="s">
        <v>37</v>
      </c>
      <c r="L21" s="2" t="s">
        <v>37</v>
      </c>
      <c r="N21" s="2" t="s">
        <v>37</v>
      </c>
    </row>
    <row r="22" spans="1:14" ht="25.05" customHeight="1" x14ac:dyDescent="0.3">
      <c r="A22" s="56"/>
      <c r="C22" s="56"/>
      <c r="D22" s="56"/>
      <c r="F22" s="56"/>
      <c r="G22" s="56"/>
      <c r="I22" s="56"/>
      <c r="J22" s="56"/>
      <c r="L22" s="56"/>
      <c r="N22" s="56"/>
    </row>
    <row r="23" spans="1:14" ht="15.6" customHeight="1" x14ac:dyDescent="0.3">
      <c r="F23" s="1" t="s">
        <v>44</v>
      </c>
      <c r="L23" s="1" t="s">
        <v>44</v>
      </c>
      <c r="N23" s="1" t="s">
        <v>56</v>
      </c>
    </row>
    <row r="24" spans="1:14" ht="16.8" customHeight="1" x14ac:dyDescent="0.3">
      <c r="A24" s="2" t="s">
        <v>38</v>
      </c>
      <c r="C24" s="2" t="s">
        <v>39</v>
      </c>
      <c r="F24" s="2" t="s">
        <v>43</v>
      </c>
      <c r="I24" s="2" t="s">
        <v>39</v>
      </c>
      <c r="L24" s="2" t="s">
        <v>43</v>
      </c>
      <c r="N24" s="2" t="s">
        <v>45</v>
      </c>
    </row>
  </sheetData>
  <autoFilter ref="A7:J7" xr:uid="{00000000-0009-0000-0000-000000000000}">
    <sortState ref="A8:J19">
      <sortCondition ref="J7"/>
    </sortState>
  </autoFilter>
  <mergeCells count="1">
    <mergeCell ref="I4:J4"/>
  </mergeCells>
  <conditionalFormatting sqref="I8:I19">
    <cfRule type="top10" dxfId="1" priority="1" rank="1"/>
  </conditionalFormatting>
  <conditionalFormatting sqref="J8:J19">
    <cfRule type="top10" dxfId="0" priority="2" bottom="1" rank="1"/>
  </conditionalFormatting>
  <pageMargins left="0.19685039370078741" right="0.19685039370078741" top="0.19685039370078741" bottom="0.27559055118110237" header="0.24" footer="0.11811023622047245"/>
  <pageSetup scale="85" orientation="landscape" horizontalDpi="1200" verticalDpi="1200" r:id="rId1"/>
  <headerFooter>
    <oddFooter>&amp;C SALIHIN 2018. Strictly Private &amp;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MLM18-W3-SUMMARY</vt:lpstr>
      <vt:lpstr>MLM18-W3-TIKTOK</vt:lpstr>
      <vt:lpstr>MLM18-W3-JURI</vt:lpstr>
      <vt:lpstr>TikTok 10pm</vt:lpstr>
      <vt:lpstr>TikTok FINAL</vt:lpstr>
      <vt:lpstr>MLM18-W3-SUMMARY (2)</vt:lpstr>
      <vt:lpstr>'MLM18-W3-TIKTOK'!Print_Area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2018-11-16T16:02:07Z</cp:lastPrinted>
  <dcterms:created xsi:type="dcterms:W3CDTF">2018-01-18T05:07:55Z</dcterms:created>
  <dcterms:modified xsi:type="dcterms:W3CDTF">2018-11-16T16:04:46Z</dcterms:modified>
</cp:coreProperties>
</file>