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\Desktop\Astro Job\Astro Job\MLMega\Report\"/>
    </mc:Choice>
  </mc:AlternateContent>
  <xr:revisionPtr revIDLastSave="0" documentId="13_ncr:1_{C3645B38-4A0C-4A66-9471-33625E367EE1}" xr6:coauthVersionLast="38" xr6:coauthVersionMax="38" xr10:uidLastSave="{00000000-0000-0000-0000-000000000000}"/>
  <bookViews>
    <workbookView xWindow="0" yWindow="0" windowWidth="23040" windowHeight="9780" xr2:uid="{00000000-000D-0000-FFFF-FFFF00000000}"/>
  </bookViews>
  <sheets>
    <sheet name="mlm2018.summary " sheetId="32" r:id="rId1"/>
    <sheet name="mlm2018.week1.tiktok" sheetId="34" r:id="rId2"/>
    <sheet name="mlm2018.week1 juri" sheetId="28" r:id="rId3"/>
  </sheets>
  <definedNames>
    <definedName name="_xlnm._FilterDatabase" localSheetId="0" hidden="1">'mlm2018.summary '!$A$8:$J$8</definedName>
    <definedName name="_xlnm._FilterDatabase" localSheetId="2" hidden="1">'mlm2018.week1 juri'!$U$8:$X$22</definedName>
    <definedName name="_xlnm._FilterDatabase" localSheetId="1" hidden="1">'mlm2018.week1.tiktok'!#REF!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28" l="1"/>
  <c r="A5" i="34"/>
  <c r="A5" i="32"/>
  <c r="A1" i="34"/>
  <c r="A4" i="34"/>
  <c r="A2" i="34"/>
  <c r="U5" i="28"/>
  <c r="U4" i="28"/>
  <c r="U3" i="28"/>
  <c r="U2" i="28"/>
  <c r="U1" i="28"/>
  <c r="V3" i="28"/>
  <c r="B3" i="34"/>
  <c r="A3" i="34"/>
  <c r="B3" i="32"/>
  <c r="A3" i="32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R9" i="28"/>
  <c r="S9" i="28"/>
  <c r="D22" i="34" l="1"/>
  <c r="E15" i="34" l="1"/>
  <c r="H12" i="32" s="1"/>
  <c r="B21" i="32"/>
  <c r="C21" i="32"/>
  <c r="D21" i="32"/>
  <c r="E21" i="32"/>
  <c r="B22" i="32"/>
  <c r="C22" i="32"/>
  <c r="D22" i="32"/>
  <c r="E22" i="32"/>
  <c r="B16" i="32"/>
  <c r="C16" i="32"/>
  <c r="D16" i="32"/>
  <c r="E16" i="32"/>
  <c r="B9" i="32"/>
  <c r="C9" i="32"/>
  <c r="D9" i="32"/>
  <c r="E9" i="32"/>
  <c r="B20" i="32"/>
  <c r="C20" i="32"/>
  <c r="D20" i="32"/>
  <c r="E20" i="32"/>
  <c r="B17" i="32"/>
  <c r="C17" i="32"/>
  <c r="D17" i="32"/>
  <c r="E17" i="32"/>
  <c r="B13" i="32"/>
  <c r="C13" i="32"/>
  <c r="D13" i="32"/>
  <c r="E13" i="32"/>
  <c r="B10" i="32"/>
  <c r="C10" i="32"/>
  <c r="D10" i="32"/>
  <c r="E10" i="32"/>
  <c r="B15" i="32"/>
  <c r="C15" i="32"/>
  <c r="D15" i="32"/>
  <c r="E15" i="32"/>
  <c r="B12" i="32"/>
  <c r="C12" i="32"/>
  <c r="D12" i="32"/>
  <c r="E12" i="32"/>
  <c r="B18" i="32"/>
  <c r="C18" i="32"/>
  <c r="D18" i="32"/>
  <c r="E18" i="32"/>
  <c r="B11" i="32"/>
  <c r="C11" i="32"/>
  <c r="D11" i="32"/>
  <c r="E11" i="32"/>
  <c r="B19" i="32"/>
  <c r="C19" i="32"/>
  <c r="D19" i="32"/>
  <c r="E19" i="32"/>
  <c r="B14" i="32"/>
  <c r="C14" i="32"/>
  <c r="D14" i="32"/>
  <c r="E14" i="32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9" i="28"/>
  <c r="B4" i="34"/>
  <c r="B2" i="34"/>
  <c r="B1" i="34"/>
  <c r="B4" i="32"/>
  <c r="B2" i="32"/>
  <c r="A4" i="32"/>
  <c r="A2" i="32"/>
  <c r="A1" i="32"/>
  <c r="B1" i="32"/>
  <c r="E19" i="34" l="1"/>
  <c r="H18" i="32" s="1"/>
  <c r="E9" i="34"/>
  <c r="H22" i="32" s="1"/>
  <c r="E8" i="34"/>
  <c r="H21" i="32" s="1"/>
  <c r="E16" i="34"/>
  <c r="H9" i="32" s="1"/>
  <c r="E17" i="34"/>
  <c r="H14" i="32" s="1"/>
  <c r="E12" i="34"/>
  <c r="H10" i="32" s="1"/>
  <c r="E21" i="34"/>
  <c r="H17" i="32" s="1"/>
  <c r="E14" i="34"/>
  <c r="H15" i="32" s="1"/>
  <c r="E13" i="34"/>
  <c r="H16" i="32" s="1"/>
  <c r="E11" i="34"/>
  <c r="H13" i="32" s="1"/>
  <c r="E18" i="34"/>
  <c r="H20" i="32" s="1"/>
  <c r="E20" i="34"/>
  <c r="H19" i="32" s="1"/>
  <c r="F14" i="32"/>
  <c r="G14" i="32" s="1"/>
  <c r="F12" i="32"/>
  <c r="G12" i="32" s="1"/>
  <c r="F17" i="32"/>
  <c r="G17" i="32" s="1"/>
  <c r="F22" i="32"/>
  <c r="G22" i="32" s="1"/>
  <c r="F19" i="32"/>
  <c r="G19" i="32" s="1"/>
  <c r="F13" i="32"/>
  <c r="G13" i="32" s="1"/>
  <c r="F15" i="32"/>
  <c r="G15" i="32" s="1"/>
  <c r="F11" i="32"/>
  <c r="G11" i="32" s="1"/>
  <c r="F10" i="32"/>
  <c r="G10" i="32" s="1"/>
  <c r="F9" i="32"/>
  <c r="G9" i="32" s="1"/>
  <c r="F20" i="32"/>
  <c r="G20" i="32" s="1"/>
  <c r="F21" i="32"/>
  <c r="G21" i="32" s="1"/>
  <c r="F18" i="32"/>
  <c r="G18" i="32" s="1"/>
  <c r="F16" i="32"/>
  <c r="G16" i="32" s="1"/>
  <c r="E10" i="34"/>
  <c r="H11" i="32" s="1"/>
  <c r="I13" i="32" l="1"/>
  <c r="I12" i="32"/>
  <c r="I10" i="32"/>
  <c r="I18" i="32"/>
  <c r="I14" i="32"/>
  <c r="E22" i="34"/>
  <c r="I21" i="32"/>
  <c r="I20" i="32"/>
  <c r="I11" i="32"/>
  <c r="I9" i="32"/>
  <c r="I16" i="32"/>
  <c r="I17" i="32"/>
  <c r="I15" i="32"/>
  <c r="I19" i="32"/>
  <c r="I22" i="32"/>
  <c r="J16" i="32" l="1"/>
  <c r="J22" i="32"/>
  <c r="J15" i="32"/>
  <c r="J9" i="32"/>
  <c r="J18" i="32"/>
  <c r="J21" i="32"/>
  <c r="J19" i="32"/>
  <c r="J12" i="32"/>
  <c r="J11" i="32"/>
  <c r="J14" i="32"/>
  <c r="J17" i="32"/>
  <c r="J10" i="32"/>
  <c r="J13" i="32"/>
  <c r="J20" i="32"/>
</calcChain>
</file>

<file path=xl/sharedStrings.xml><?xml version="1.0" encoding="utf-8"?>
<sst xmlns="http://schemas.openxmlformats.org/spreadsheetml/2006/main" count="112" uniqueCount="47">
  <si>
    <t xml:space="preserve">TV SHOWS </t>
  </si>
  <si>
    <t>DATE</t>
  </si>
  <si>
    <t>PERTAMA</t>
  </si>
  <si>
    <t>KIUT</t>
  </si>
  <si>
    <t>MASIN</t>
  </si>
  <si>
    <t>PUTEH</t>
  </si>
  <si>
    <t>SHIRO</t>
  </si>
  <si>
    <t>TAMAN</t>
  </si>
  <si>
    <t>ZERO</t>
  </si>
  <si>
    <t>2B</t>
  </si>
  <si>
    <t>ABATA</t>
  </si>
  <si>
    <t>ABIOSO</t>
  </si>
  <si>
    <t>BOCEY</t>
  </si>
  <si>
    <t>CHILOK</t>
  </si>
  <si>
    <t>JORAS</t>
  </si>
  <si>
    <t>MAHARAJA LAWAK MEGA 2018</t>
  </si>
  <si>
    <t>storyline &amp; structure [25%]</t>
  </si>
  <si>
    <t>comedy [25%]</t>
  </si>
  <si>
    <t>TOTAL SCORE         [by 100%]</t>
  </si>
  <si>
    <t xml:space="preserve"> CONTESTANT </t>
  </si>
  <si>
    <t>Judge #2           [REMY ISHAK]</t>
  </si>
  <si>
    <t xml:space="preserve">Judge #1            [TYA ARIFIN] </t>
  </si>
  <si>
    <t>Judge #3 [DOUGLAS LIM]</t>
  </si>
  <si>
    <t>Judge #4         [SCHA ALYAHYA]</t>
  </si>
  <si>
    <t xml:space="preserve">Judge #1 [TYA ARIFIN] </t>
  </si>
  <si>
    <t>Judge #4 [SCHA ALYAHYA]</t>
  </si>
  <si>
    <t>Judge #2 [REMY ISHAK]</t>
  </si>
  <si>
    <t xml:space="preserve">OVERALL WEEKLY RANKING          </t>
  </si>
  <si>
    <t>JUDGE SCORE [max280]</t>
  </si>
  <si>
    <t>Total Judges Score [max280]</t>
  </si>
  <si>
    <t>JUDGE SCORE [by-70%]</t>
  </si>
  <si>
    <t>TIK-TOK SCORE [by-30%]</t>
  </si>
  <si>
    <t>TIK TOK VOTING</t>
  </si>
  <si>
    <t>% TIK TOK (30%)</t>
  </si>
  <si>
    <t>RANKING</t>
  </si>
  <si>
    <t>DANY</t>
  </si>
  <si>
    <t>HILMY</t>
  </si>
  <si>
    <t>creativity [20%]</t>
  </si>
  <si>
    <t>BEBAS</t>
  </si>
  <si>
    <t>REPORT</t>
  </si>
  <si>
    <t>MINGGU</t>
  </si>
  <si>
    <t>SUMMARY RESULT TIK TOK VOTING</t>
  </si>
  <si>
    <t>SUMMARY DETAILS</t>
  </si>
  <si>
    <t>SUMMARY RESULT BY CRITERIA</t>
  </si>
  <si>
    <t>RESULT BY RANKING</t>
  </si>
  <si>
    <t>THEME</t>
  </si>
  <si>
    <t>Total Judges Score by Criteria [70%]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</si>
</sst>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0"/>
      <name val="Times New Roman"/>
      <family val="1"/>
    </font>
    <font>
      <u/>
      <sz val="10"/>
      <color rgb="FF0070C0"/>
      <name val="Times New Roman"/>
      <family val="1"/>
    </font>
    <font>
      <sz val="10"/>
      <color rgb="FFC00000"/>
      <name val="Times New Roman"/>
      <family val="1"/>
    </font>
    <font>
      <b/>
      <sz val="16"/>
      <color rgb="FF666666"/>
      <name val="Helvetica"/>
    </font>
    <font>
      <sz val="16"/>
      <color rgb="FF666666"/>
      <name val="Helvetica"/>
    </font>
    <font>
      <sz val="10"/>
      <color rgb="FF666666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1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10" fontId="7" fillId="2" borderId="3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10" fontId="7" fillId="0" borderId="3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3" borderId="3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vertical="center" wrapText="1"/>
    </xf>
    <xf numFmtId="14" fontId="7" fillId="0" borderId="0" xfId="1" applyNumberFormat="1" applyFont="1" applyAlignment="1">
      <alignment horizontal="right" vertical="center"/>
    </xf>
    <xf numFmtId="0" fontId="9" fillId="4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/>
    </xf>
    <xf numFmtId="0" fontId="9" fillId="4" borderId="3" xfId="1" applyFont="1" applyFill="1" applyBorder="1" applyAlignment="1">
      <alignment horizontal="center" vertical="center"/>
    </xf>
    <xf numFmtId="10" fontId="9" fillId="4" borderId="3" xfId="4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9" fillId="4" borderId="3" xfId="1" applyFont="1" applyFill="1" applyBorder="1" applyAlignment="1">
      <alignment horizontal="center" vertical="center" wrapText="1"/>
    </xf>
    <xf numFmtId="0" fontId="14" fillId="0" borderId="3" xfId="117" applyNumberFormat="1" applyFont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14" xfId="1" applyNumberFormat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43" fontId="7" fillId="0" borderId="3" xfId="117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3" fontId="7" fillId="0" borderId="8" xfId="117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43" fontId="7" fillId="0" borderId="10" xfId="117" applyFont="1" applyBorder="1" applyAlignment="1">
      <alignment vertical="center"/>
    </xf>
    <xf numFmtId="43" fontId="7" fillId="0" borderId="11" xfId="117" applyFont="1" applyBorder="1" applyAlignment="1">
      <alignment vertical="center"/>
    </xf>
    <xf numFmtId="43" fontId="7" fillId="0" borderId="7" xfId="117" applyFont="1" applyBorder="1" applyAlignment="1">
      <alignment vertical="center"/>
    </xf>
    <xf numFmtId="43" fontId="7" fillId="0" borderId="9" xfId="117" applyFont="1" applyBorder="1" applyAlignment="1">
      <alignment vertical="center"/>
    </xf>
    <xf numFmtId="165" fontId="6" fillId="0" borderId="0" xfId="1" applyNumberFormat="1" applyFont="1" applyAlignment="1">
      <alignment horizontal="left" vertical="center"/>
    </xf>
    <xf numFmtId="0" fontId="9" fillId="4" borderId="15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left" vertical="center" wrapText="1"/>
    </xf>
    <xf numFmtId="0" fontId="9" fillId="4" borderId="19" xfId="1" applyFont="1" applyFill="1" applyBorder="1" applyAlignment="1">
      <alignment horizontal="left" vertical="center" wrapText="1"/>
    </xf>
    <xf numFmtId="165" fontId="10" fillId="0" borderId="0" xfId="1" applyNumberFormat="1" applyFont="1" applyAlignment="1">
      <alignment horizontal="left" vertical="center"/>
    </xf>
    <xf numFmtId="0" fontId="9" fillId="4" borderId="12" xfId="1" applyFont="1" applyFill="1" applyBorder="1" applyAlignment="1">
      <alignment horizontal="left" vertical="center" wrapText="1"/>
    </xf>
    <xf numFmtId="0" fontId="9" fillId="4" borderId="13" xfId="1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</cellXfs>
  <cellStyles count="118">
    <cellStyle name="Comma" xfId="117" builtinId="3"/>
    <cellStyle name="Comma 2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1" xr:uid="{00000000-0005-0000-0000-000072000000}"/>
    <cellStyle name="Percent" xfId="4" builtinId="5"/>
    <cellStyle name="Percent 2" xfId="3" xr:uid="{00000000-0005-0000-0000-000074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zoomScale="87" zoomScaleNormal="87" zoomScaleSheetLayoutView="112" zoomScalePageLayoutView="87" workbookViewId="0">
      <selection activeCell="I6" sqref="I6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customWidth="1"/>
    <col min="9" max="9" width="14.33203125" style="2" customWidth="1"/>
    <col min="10" max="10" width="13.33203125" style="2" customWidth="1"/>
    <col min="11" max="16384" width="13.6640625" style="2"/>
  </cols>
  <sheetData>
    <row r="1" spans="1:10" ht="25.05" customHeight="1" x14ac:dyDescent="0.3">
      <c r="A1" s="2" t="str">
        <f>'mlm2018.week1 juri'!A1</f>
        <v xml:space="preserve">TV SHOWS </v>
      </c>
      <c r="B1" s="1" t="str">
        <f>'mlm2018.week1 juri'!B1</f>
        <v>MAHARAJA LAWAK MEGA 2018</v>
      </c>
      <c r="C1" s="31"/>
      <c r="D1" s="11"/>
      <c r="E1" s="12"/>
      <c r="F1" s="12"/>
      <c r="G1" s="11"/>
      <c r="H1" s="20"/>
      <c r="I1" s="13"/>
    </row>
    <row r="2" spans="1:10" ht="25.05" customHeight="1" x14ac:dyDescent="0.3">
      <c r="A2" s="2" t="str">
        <f>'mlm2018.week1 juri'!A2</f>
        <v>MINGGU</v>
      </c>
      <c r="B2" s="1" t="str">
        <f>'mlm2018.week1 juri'!B2</f>
        <v>PERTAMA</v>
      </c>
      <c r="C2" s="31"/>
      <c r="D2" s="11"/>
      <c r="E2" s="11"/>
      <c r="F2" s="12"/>
      <c r="G2" s="13"/>
    </row>
    <row r="3" spans="1:10" ht="25.05" customHeight="1" x14ac:dyDescent="0.3">
      <c r="A3" s="2" t="str">
        <f>'mlm2018.week1 juri'!A3</f>
        <v>THEME</v>
      </c>
      <c r="B3" s="1" t="str">
        <f>'mlm2018.week1 juri'!B3</f>
        <v>BEBAS</v>
      </c>
      <c r="C3" s="31"/>
      <c r="D3" s="11"/>
      <c r="E3" s="11"/>
      <c r="F3" s="12"/>
      <c r="G3" s="13"/>
    </row>
    <row r="4" spans="1:10" ht="25.05" customHeight="1" x14ac:dyDescent="0.3">
      <c r="A4" s="2" t="str">
        <f>'mlm2018.week1 juri'!A4</f>
        <v>DATE</v>
      </c>
      <c r="B4" s="63">
        <f>'mlm2018.week1 juri'!B4:D4</f>
        <v>43406</v>
      </c>
      <c r="C4" s="63"/>
      <c r="D4" s="11"/>
      <c r="E4" s="11"/>
      <c r="F4" s="12"/>
      <c r="G4" s="13"/>
    </row>
    <row r="5" spans="1:10" ht="25.05" customHeight="1" x14ac:dyDescent="0.3">
      <c r="A5" s="2" t="str">
        <f>'mlm2018.week1 juri'!A5</f>
        <v>REPORT</v>
      </c>
      <c r="B5" s="37" t="s">
        <v>44</v>
      </c>
      <c r="C5" s="37"/>
      <c r="D5" s="11"/>
      <c r="E5" s="11"/>
      <c r="F5" s="12"/>
      <c r="G5" s="13"/>
    </row>
    <row r="6" spans="1:10" ht="25.05" customHeight="1" x14ac:dyDescent="0.3">
      <c r="B6" s="37"/>
      <c r="C6" s="37"/>
      <c r="D6" s="11"/>
      <c r="E6" s="11"/>
      <c r="F6" s="12"/>
      <c r="G6" s="13"/>
    </row>
    <row r="7" spans="1:10" ht="25.05" customHeight="1" x14ac:dyDescent="0.3">
      <c r="B7" s="9"/>
      <c r="C7" s="10"/>
      <c r="D7" s="11"/>
      <c r="E7" s="11"/>
      <c r="F7" s="12"/>
      <c r="G7" s="13"/>
    </row>
    <row r="8" spans="1:10" ht="48" customHeight="1" x14ac:dyDescent="0.3">
      <c r="A8" s="19" t="s">
        <v>19</v>
      </c>
      <c r="B8" s="21" t="s">
        <v>21</v>
      </c>
      <c r="C8" s="21" t="s">
        <v>20</v>
      </c>
      <c r="D8" s="21" t="s">
        <v>22</v>
      </c>
      <c r="E8" s="21" t="s">
        <v>23</v>
      </c>
      <c r="F8" s="21" t="s">
        <v>28</v>
      </c>
      <c r="G8" s="21" t="s">
        <v>30</v>
      </c>
      <c r="H8" s="21" t="s">
        <v>31</v>
      </c>
      <c r="I8" s="21" t="s">
        <v>18</v>
      </c>
      <c r="J8" s="21" t="s">
        <v>27</v>
      </c>
    </row>
    <row r="9" spans="1:10" ht="25.05" customHeight="1" x14ac:dyDescent="0.3">
      <c r="A9" s="35" t="s">
        <v>3</v>
      </c>
      <c r="B9" s="14">
        <f>SUM('mlm2018.week1 juri'!B13+'mlm2018.week1 juri'!C13+'mlm2018.week1 juri'!D13)</f>
        <v>70</v>
      </c>
      <c r="C9" s="14">
        <f>SUM('mlm2018.week1 juri'!E13+'mlm2018.week1 juri'!F13+'mlm2018.week1 juri'!G13)</f>
        <v>70</v>
      </c>
      <c r="D9" s="14">
        <f>SUM('mlm2018.week1 juri'!H13+'mlm2018.week1 juri'!I13+'mlm2018.week1 juri'!J13)</f>
        <v>65</v>
      </c>
      <c r="E9" s="14">
        <f>SUM('mlm2018.week1 juri'!K13+'mlm2018.week1 juri'!L13+'mlm2018.week1 juri'!M13)</f>
        <v>70</v>
      </c>
      <c r="F9" s="14">
        <f>SUM(B9:E9)</f>
        <v>275</v>
      </c>
      <c r="G9" s="15">
        <f>ROUND(F9/280*70%,4)</f>
        <v>0.6875</v>
      </c>
      <c r="H9" s="15">
        <f>VLOOKUP(A9,'mlm2018.week1.tiktok'!$C$8:$E$21,3,FALSE)</f>
        <v>2.9499999999999998E-2</v>
      </c>
      <c r="I9" s="15">
        <f>G9+H9</f>
        <v>0.71699999999999997</v>
      </c>
      <c r="J9" s="16">
        <f>RANK(I9,$I$9:I22,0)</f>
        <v>1</v>
      </c>
    </row>
    <row r="10" spans="1:10" ht="25.05" customHeight="1" x14ac:dyDescent="0.3">
      <c r="A10" s="35" t="s">
        <v>13</v>
      </c>
      <c r="B10" s="14">
        <f>SUM('mlm2018.week1 juri'!B17+'mlm2018.week1 juri'!C17+'mlm2018.week1 juri'!D17)</f>
        <v>70</v>
      </c>
      <c r="C10" s="14">
        <f>SUM('mlm2018.week1 juri'!E17+'mlm2018.week1 juri'!F17+'mlm2018.week1 juri'!G17)</f>
        <v>70</v>
      </c>
      <c r="D10" s="14">
        <f>SUM('mlm2018.week1 juri'!H17+'mlm2018.week1 juri'!I17+'mlm2018.week1 juri'!J17)</f>
        <v>70</v>
      </c>
      <c r="E10" s="14">
        <f>SUM('mlm2018.week1 juri'!K17+'mlm2018.week1 juri'!L17+'mlm2018.week1 juri'!M17)</f>
        <v>70</v>
      </c>
      <c r="F10" s="14">
        <f>SUM(B10:E10)</f>
        <v>280</v>
      </c>
      <c r="G10" s="15">
        <f>ROUND(F10/280*70%,4)</f>
        <v>0.7</v>
      </c>
      <c r="H10" s="15">
        <f>VLOOKUP(A10,'mlm2018.week1.tiktok'!$C$8:$E$21,3,FALSE)</f>
        <v>2E-3</v>
      </c>
      <c r="I10" s="15">
        <f>G10+H10</f>
        <v>0.70199999999999996</v>
      </c>
      <c r="J10" s="16">
        <f>RANK(I10,$I$9:I23,0)</f>
        <v>2</v>
      </c>
    </row>
    <row r="11" spans="1:10" ht="25.05" customHeight="1" x14ac:dyDescent="0.3">
      <c r="A11" s="35" t="s">
        <v>11</v>
      </c>
      <c r="B11" s="14">
        <f>SUM('mlm2018.week1 juri'!B21+'mlm2018.week1 juri'!C21+'mlm2018.week1 juri'!D21)</f>
        <v>58</v>
      </c>
      <c r="C11" s="14">
        <f>SUM('mlm2018.week1 juri'!E21+'mlm2018.week1 juri'!F21+'mlm2018.week1 juri'!G21)</f>
        <v>54</v>
      </c>
      <c r="D11" s="14">
        <f>SUM('mlm2018.week1 juri'!H21+'mlm2018.week1 juri'!I21+'mlm2018.week1 juri'!J21)</f>
        <v>54</v>
      </c>
      <c r="E11" s="14">
        <f>SUM('mlm2018.week1 juri'!K21+'mlm2018.week1 juri'!L21+'mlm2018.week1 juri'!M21)</f>
        <v>54</v>
      </c>
      <c r="F11" s="14">
        <f>SUM(B11:E11)</f>
        <v>220</v>
      </c>
      <c r="G11" s="15">
        <f>ROUND(F11/280*70%,4)</f>
        <v>0.55000000000000004</v>
      </c>
      <c r="H11" s="15">
        <f>VLOOKUP(A11,'mlm2018.week1.tiktok'!$C$8:$E$21,3,FALSE)</f>
        <v>3.2000000000000002E-3</v>
      </c>
      <c r="I11" s="15">
        <f>G11+H11</f>
        <v>0.55320000000000003</v>
      </c>
      <c r="J11" s="16">
        <f>RANK(I11,$I$9:I24,0)</f>
        <v>3</v>
      </c>
    </row>
    <row r="12" spans="1:10" ht="25.05" customHeight="1" x14ac:dyDescent="0.3">
      <c r="A12" s="35" t="s">
        <v>14</v>
      </c>
      <c r="B12" s="14">
        <f>SUM('mlm2018.week1 juri'!B19+'mlm2018.week1 juri'!C19+'mlm2018.week1 juri'!D19)</f>
        <v>48</v>
      </c>
      <c r="C12" s="14">
        <f>SUM('mlm2018.week1 juri'!E19+'mlm2018.week1 juri'!F19+'mlm2018.week1 juri'!G19)</f>
        <v>45</v>
      </c>
      <c r="D12" s="14">
        <f>SUM('mlm2018.week1 juri'!H19+'mlm2018.week1 juri'!I19+'mlm2018.week1 juri'!J19)</f>
        <v>54</v>
      </c>
      <c r="E12" s="14">
        <f>SUM('mlm2018.week1 juri'!K19+'mlm2018.week1 juri'!L19+'mlm2018.week1 juri'!M19)</f>
        <v>61</v>
      </c>
      <c r="F12" s="14">
        <f>SUM(B12:E12)</f>
        <v>208</v>
      </c>
      <c r="G12" s="15">
        <f>ROUND(F12/280*70%,4)</f>
        <v>0.52</v>
      </c>
      <c r="H12" s="15">
        <f>VLOOKUP(A12,'mlm2018.week1.tiktok'!$C$8:$E$21,3,FALSE)</f>
        <v>2.9899999999999999E-2</v>
      </c>
      <c r="I12" s="15">
        <f>G12+H12</f>
        <v>0.54990000000000006</v>
      </c>
      <c r="J12" s="16">
        <f>RANK(I12,$I$9:I25,0)</f>
        <v>4</v>
      </c>
    </row>
    <row r="13" spans="1:10" ht="25.05" customHeight="1" x14ac:dyDescent="0.3">
      <c r="A13" s="35" t="s">
        <v>12</v>
      </c>
      <c r="B13" s="14">
        <f>SUM('mlm2018.week1 juri'!B16+'mlm2018.week1 juri'!C16+'mlm2018.week1 juri'!D16)</f>
        <v>56</v>
      </c>
      <c r="C13" s="14">
        <f>SUM('mlm2018.week1 juri'!E16+'mlm2018.week1 juri'!F16+'mlm2018.week1 juri'!G16)</f>
        <v>36</v>
      </c>
      <c r="D13" s="14">
        <f>SUM('mlm2018.week1 juri'!H16+'mlm2018.week1 juri'!I16+'mlm2018.week1 juri'!J16)</f>
        <v>45</v>
      </c>
      <c r="E13" s="14">
        <f>SUM('mlm2018.week1 juri'!K16+'mlm2018.week1 juri'!L16+'mlm2018.week1 juri'!M16)</f>
        <v>54</v>
      </c>
      <c r="F13" s="14">
        <f>SUM(B13:E13)</f>
        <v>191</v>
      </c>
      <c r="G13" s="15">
        <f>ROUND(F13/280*70%,4)</f>
        <v>0.47749999999999998</v>
      </c>
      <c r="H13" s="15">
        <f>VLOOKUP(A13,'mlm2018.week1.tiktok'!$C$8:$E$21,3,FALSE)</f>
        <v>4.6899999999999997E-2</v>
      </c>
      <c r="I13" s="15">
        <f>G13+H13</f>
        <v>0.52439999999999998</v>
      </c>
      <c r="J13" s="16">
        <f>RANK(I13,$I$9:I26,0)</f>
        <v>5</v>
      </c>
    </row>
    <row r="14" spans="1:10" ht="25.05" customHeight="1" x14ac:dyDescent="0.3">
      <c r="A14" s="35" t="s">
        <v>4</v>
      </c>
      <c r="B14" s="14">
        <f>SUM('mlm2018.week1 juri'!B9+'mlm2018.week1 juri'!C9+'mlm2018.week1 juri'!D9)</f>
        <v>44</v>
      </c>
      <c r="C14" s="14">
        <f>SUM('mlm2018.week1 juri'!E9+'mlm2018.week1 juri'!F9+'mlm2018.week1 juri'!G9)</f>
        <v>39</v>
      </c>
      <c r="D14" s="14">
        <f>SUM('mlm2018.week1 juri'!H9+'mlm2018.week1 juri'!I9+'mlm2018.week1 juri'!J9)</f>
        <v>48</v>
      </c>
      <c r="E14" s="14">
        <f>SUM('mlm2018.week1 juri'!K9+'mlm2018.week1 juri'!L9+'mlm2018.week1 juri'!M9)</f>
        <v>57</v>
      </c>
      <c r="F14" s="14">
        <f>SUM(B14:E14)</f>
        <v>188</v>
      </c>
      <c r="G14" s="15">
        <f>ROUND(F14/280*70%,4)</f>
        <v>0.47</v>
      </c>
      <c r="H14" s="15">
        <f>VLOOKUP(A14,'mlm2018.week1.tiktok'!$C$8:$E$21,3,FALSE)</f>
        <v>3.3799999999999997E-2</v>
      </c>
      <c r="I14" s="15">
        <f>G14+H14</f>
        <v>0.50380000000000003</v>
      </c>
      <c r="J14" s="16">
        <f>RANK(I14,$I$9:I27,0)</f>
        <v>6</v>
      </c>
    </row>
    <row r="15" spans="1:10" ht="25.05" customHeight="1" x14ac:dyDescent="0.3">
      <c r="A15" s="35" t="s">
        <v>36</v>
      </c>
      <c r="B15" s="14">
        <f>SUM('mlm2018.week1 juri'!B18+'mlm2018.week1 juri'!C18+'mlm2018.week1 juri'!D18)</f>
        <v>50</v>
      </c>
      <c r="C15" s="14">
        <f>SUM('mlm2018.week1 juri'!E18+'mlm2018.week1 juri'!F18+'mlm2018.week1 juri'!G18)</f>
        <v>33</v>
      </c>
      <c r="D15" s="14">
        <f>SUM('mlm2018.week1 juri'!H18+'mlm2018.week1 juri'!I18+'mlm2018.week1 juri'!J18)</f>
        <v>42</v>
      </c>
      <c r="E15" s="14">
        <f>SUM('mlm2018.week1 juri'!K18+'mlm2018.week1 juri'!L18+'mlm2018.week1 juri'!M18)</f>
        <v>51</v>
      </c>
      <c r="F15" s="14">
        <f>SUM(B15:E15)</f>
        <v>176</v>
      </c>
      <c r="G15" s="15">
        <f>ROUND(F15/280*70%,4)</f>
        <v>0.44</v>
      </c>
      <c r="H15" s="15">
        <f>VLOOKUP(A15,'mlm2018.week1.tiktok'!$C$8:$E$21,3,FALSE)</f>
        <v>3.3399999999999999E-2</v>
      </c>
      <c r="I15" s="15">
        <f>G15+H15</f>
        <v>0.47339999999999999</v>
      </c>
      <c r="J15" s="16">
        <f>RANK(I15,$I$9:I28,0)</f>
        <v>7</v>
      </c>
    </row>
    <row r="16" spans="1:10" ht="25.05" customHeight="1" x14ac:dyDescent="0.3">
      <c r="A16" s="35" t="s">
        <v>35</v>
      </c>
      <c r="B16" s="14">
        <f>SUM('mlm2018.week1 juri'!B12+'mlm2018.week1 juri'!C12+'mlm2018.week1 juri'!D12)</f>
        <v>52</v>
      </c>
      <c r="C16" s="14">
        <f>SUM('mlm2018.week1 juri'!E12+'mlm2018.week1 juri'!F12+'mlm2018.week1 juri'!G12)</f>
        <v>36</v>
      </c>
      <c r="D16" s="14">
        <f>SUM('mlm2018.week1 juri'!H12+'mlm2018.week1 juri'!I12+'mlm2018.week1 juri'!J12)</f>
        <v>45</v>
      </c>
      <c r="E16" s="14">
        <f>SUM('mlm2018.week1 juri'!K12+'mlm2018.week1 juri'!L12+'mlm2018.week1 juri'!M12)</f>
        <v>54</v>
      </c>
      <c r="F16" s="14">
        <f>SUM(B16:E16)</f>
        <v>187</v>
      </c>
      <c r="G16" s="15">
        <f>ROUND(F16/280*70%,4)</f>
        <v>0.46750000000000003</v>
      </c>
      <c r="H16" s="15">
        <f>VLOOKUP(A16,'mlm2018.week1.tiktok'!$C$8:$E$21,3,FALSE)</f>
        <v>2.8999999999999998E-3</v>
      </c>
      <c r="I16" s="15">
        <f>G16+H16</f>
        <v>0.47040000000000004</v>
      </c>
      <c r="J16" s="16">
        <f>RANK(I16,$I$9:I29,0)</f>
        <v>8</v>
      </c>
    </row>
    <row r="17" spans="1:10" ht="25.05" customHeight="1" x14ac:dyDescent="0.3">
      <c r="A17" s="35" t="s">
        <v>8</v>
      </c>
      <c r="B17" s="14">
        <f>SUM('mlm2018.week1 juri'!B15+'mlm2018.week1 juri'!C15+'mlm2018.week1 juri'!D15)</f>
        <v>57</v>
      </c>
      <c r="C17" s="14">
        <f>SUM('mlm2018.week1 juri'!E15+'mlm2018.week1 juri'!F15+'mlm2018.week1 juri'!G15)</f>
        <v>27</v>
      </c>
      <c r="D17" s="14">
        <f>SUM('mlm2018.week1 juri'!H15+'mlm2018.week1 juri'!I15+'mlm2018.week1 juri'!J15)</f>
        <v>36</v>
      </c>
      <c r="E17" s="14">
        <f>SUM('mlm2018.week1 juri'!K15+'mlm2018.week1 juri'!L15+'mlm2018.week1 juri'!M15)</f>
        <v>45</v>
      </c>
      <c r="F17" s="14">
        <f>SUM(B17:E17)</f>
        <v>165</v>
      </c>
      <c r="G17" s="15">
        <f>ROUND(F17/280*70%,4)</f>
        <v>0.41249999999999998</v>
      </c>
      <c r="H17" s="15">
        <f>VLOOKUP(A17,'mlm2018.week1.tiktok'!$C$8:$E$21,3,FALSE)</f>
        <v>2.9899999999999999E-2</v>
      </c>
      <c r="I17" s="15">
        <f>G17+H17</f>
        <v>0.44239999999999996</v>
      </c>
      <c r="J17" s="16">
        <f>RANK(I17,$I$9:I30,0)</f>
        <v>9</v>
      </c>
    </row>
    <row r="18" spans="1:10" ht="25.05" customHeight="1" x14ac:dyDescent="0.3">
      <c r="A18" s="35" t="s">
        <v>6</v>
      </c>
      <c r="B18" s="14">
        <f>SUM('mlm2018.week1 juri'!B20+'mlm2018.week1 juri'!C20+'mlm2018.week1 juri'!D20)</f>
        <v>40</v>
      </c>
      <c r="C18" s="14">
        <f>SUM('mlm2018.week1 juri'!E20+'mlm2018.week1 juri'!F20+'mlm2018.week1 juri'!G20)</f>
        <v>33</v>
      </c>
      <c r="D18" s="14">
        <f>SUM('mlm2018.week1 juri'!H20+'mlm2018.week1 juri'!I20+'mlm2018.week1 juri'!J20)</f>
        <v>42</v>
      </c>
      <c r="E18" s="14">
        <f>SUM('mlm2018.week1 juri'!K20+'mlm2018.week1 juri'!L20+'mlm2018.week1 juri'!M20)</f>
        <v>51</v>
      </c>
      <c r="F18" s="14">
        <f>SUM(B18:E18)</f>
        <v>166</v>
      </c>
      <c r="G18" s="15">
        <f>ROUND(F18/280*70%,4)</f>
        <v>0.41499999999999998</v>
      </c>
      <c r="H18" s="15">
        <f>VLOOKUP(A18,'mlm2018.week1.tiktok'!$C$8:$E$21,3,FALSE)</f>
        <v>2.41E-2</v>
      </c>
      <c r="I18" s="15">
        <f>G18+H18</f>
        <v>0.43909999999999999</v>
      </c>
      <c r="J18" s="16">
        <f>RANK(I18,$I$9:I31,0)</f>
        <v>10</v>
      </c>
    </row>
    <row r="19" spans="1:10" ht="25.05" customHeight="1" x14ac:dyDescent="0.3">
      <c r="A19" s="35" t="s">
        <v>7</v>
      </c>
      <c r="B19" s="14">
        <f>SUM('mlm2018.week1 juri'!B22+'mlm2018.week1 juri'!C22+'mlm2018.week1 juri'!D22)</f>
        <v>38</v>
      </c>
      <c r="C19" s="14">
        <f>SUM('mlm2018.week1 juri'!E22+'mlm2018.week1 juri'!F22+'mlm2018.week1 juri'!G22)</f>
        <v>30</v>
      </c>
      <c r="D19" s="14">
        <f>SUM('mlm2018.week1 juri'!H22+'mlm2018.week1 juri'!I22+'mlm2018.week1 juri'!J22)</f>
        <v>39</v>
      </c>
      <c r="E19" s="14">
        <f>SUM('mlm2018.week1 juri'!K22+'mlm2018.week1 juri'!L22+'mlm2018.week1 juri'!M22)</f>
        <v>48</v>
      </c>
      <c r="F19" s="14">
        <f>SUM(B19:E19)</f>
        <v>155</v>
      </c>
      <c r="G19" s="15">
        <f>ROUND(F19/280*70%,4)</f>
        <v>0.38750000000000001</v>
      </c>
      <c r="H19" s="15">
        <f>VLOOKUP(A19,'mlm2018.week1.tiktok'!$C$8:$E$21,3,FALSE)</f>
        <v>2.9899999999999999E-2</v>
      </c>
      <c r="I19" s="15">
        <f>G19+H19</f>
        <v>0.41739999999999999</v>
      </c>
      <c r="J19" s="16">
        <f>RANK(I19,$I$9:I32,0)</f>
        <v>11</v>
      </c>
    </row>
    <row r="20" spans="1:10" ht="25.05" customHeight="1" x14ac:dyDescent="0.3">
      <c r="A20" s="35" t="s">
        <v>5</v>
      </c>
      <c r="B20" s="14">
        <f>SUM('mlm2018.week1 juri'!B14+'mlm2018.week1 juri'!C14+'mlm2018.week1 juri'!D14)</f>
        <v>42</v>
      </c>
      <c r="C20" s="14">
        <f>SUM('mlm2018.week1 juri'!E14+'mlm2018.week1 juri'!F14+'mlm2018.week1 juri'!G14)</f>
        <v>30</v>
      </c>
      <c r="D20" s="14">
        <f>SUM('mlm2018.week1 juri'!H14+'mlm2018.week1 juri'!I14+'mlm2018.week1 juri'!J14)</f>
        <v>30</v>
      </c>
      <c r="E20" s="14">
        <f>SUM('mlm2018.week1 juri'!K14+'mlm2018.week1 juri'!L14+'mlm2018.week1 juri'!M14)</f>
        <v>30</v>
      </c>
      <c r="F20" s="14">
        <f>SUM(B20:E20)</f>
        <v>132</v>
      </c>
      <c r="G20" s="15">
        <f>ROUND(F20/280*70%,4)</f>
        <v>0.33</v>
      </c>
      <c r="H20" s="15">
        <f>VLOOKUP(A20,'mlm2018.week1.tiktok'!$C$8:$E$21,3,FALSE)</f>
        <v>2.9899999999999999E-2</v>
      </c>
      <c r="I20" s="15">
        <f>G20+H20</f>
        <v>0.3599</v>
      </c>
      <c r="J20" s="16">
        <f>RANK(I20,$I$9:I33,0)</f>
        <v>12</v>
      </c>
    </row>
    <row r="21" spans="1:10" ht="25.05" customHeight="1" x14ac:dyDescent="0.3">
      <c r="A21" s="35" t="s">
        <v>9</v>
      </c>
      <c r="B21" s="14">
        <f>SUM('mlm2018.week1 juri'!B10+'mlm2018.week1 juri'!C10+'mlm2018.week1 juri'!D10)</f>
        <v>62</v>
      </c>
      <c r="C21" s="14">
        <f>SUM('mlm2018.week1 juri'!E10+'mlm2018.week1 juri'!F10+'mlm2018.week1 juri'!G10)</f>
        <v>18</v>
      </c>
      <c r="D21" s="14">
        <f>SUM('mlm2018.week1 juri'!H10+'mlm2018.week1 juri'!I10+'mlm2018.week1 juri'!J10)</f>
        <v>27</v>
      </c>
      <c r="E21" s="14">
        <f>SUM('mlm2018.week1 juri'!K10+'mlm2018.week1 juri'!L10+'mlm2018.week1 juri'!M10)</f>
        <v>36</v>
      </c>
      <c r="F21" s="14">
        <f>SUM(B21:E21)</f>
        <v>143</v>
      </c>
      <c r="G21" s="15">
        <f>ROUND(F21/280*70%,4)</f>
        <v>0.35749999999999998</v>
      </c>
      <c r="H21" s="15">
        <f>VLOOKUP(A21,'mlm2018.week1.tiktok'!$C$8:$E$21,3,FALSE)</f>
        <v>8.9999999999999998E-4</v>
      </c>
      <c r="I21" s="15">
        <f>G21+H21</f>
        <v>0.3584</v>
      </c>
      <c r="J21" s="16">
        <f>RANK(I21,$I$9:I34,0)</f>
        <v>13</v>
      </c>
    </row>
    <row r="22" spans="1:10" ht="25.05" customHeight="1" x14ac:dyDescent="0.3">
      <c r="A22" s="35" t="s">
        <v>10</v>
      </c>
      <c r="B22" s="14">
        <f>SUM('mlm2018.week1 juri'!B11+'mlm2018.week1 juri'!C11+'mlm2018.week1 juri'!D11)</f>
        <v>60</v>
      </c>
      <c r="C22" s="14">
        <f>SUM('mlm2018.week1 juri'!E11+'mlm2018.week1 juri'!F11+'mlm2018.week1 juri'!G11)</f>
        <v>18</v>
      </c>
      <c r="D22" s="14">
        <f>SUM('mlm2018.week1 juri'!H11+'mlm2018.week1 juri'!I11+'mlm2018.week1 juri'!J11)</f>
        <v>18</v>
      </c>
      <c r="E22" s="14">
        <f>SUM('mlm2018.week1 juri'!K11+'mlm2018.week1 juri'!L11+'mlm2018.week1 juri'!M11)</f>
        <v>18</v>
      </c>
      <c r="F22" s="14">
        <f>SUM(B22:E22)</f>
        <v>114</v>
      </c>
      <c r="G22" s="15">
        <f>ROUND(F22/280*70%,4)</f>
        <v>0.28499999999999998</v>
      </c>
      <c r="H22" s="15">
        <f>VLOOKUP(A22,'mlm2018.week1.tiktok'!$C$8:$E$21,3,FALSE)</f>
        <v>3.8E-3</v>
      </c>
      <c r="I22" s="15">
        <f>G22+H22</f>
        <v>0.2888</v>
      </c>
      <c r="J22" s="16">
        <f>RANK(I22,$I$9:I35,0)</f>
        <v>14</v>
      </c>
    </row>
  </sheetData>
  <autoFilter ref="A8:J8" xr:uid="{00000000-0009-0000-0000-000000000000}">
    <sortState ref="A9:J22">
      <sortCondition ref="J8"/>
    </sortState>
  </autoFilter>
  <mergeCells count="1">
    <mergeCell ref="B4:C4"/>
  </mergeCells>
  <phoneticPr fontId="5" type="noConversion"/>
  <conditionalFormatting sqref="I9:I22">
    <cfRule type="top10" dxfId="14" priority="3" rank="1"/>
  </conditionalFormatting>
  <conditionalFormatting sqref="J9:J22">
    <cfRule type="top10" dxfId="13" priority="5" bottom="1" rank="1"/>
  </conditionalFormatting>
  <pageMargins left="0.19685039370078741" right="0.19685039370078741" top="0.19685039370078741" bottom="0.19685039370078741" header="0.31496062992125984" footer="0.31496062992125984"/>
  <pageSetup scale="9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GridLines="0" zoomScale="95" zoomScaleNormal="95" zoomScaleSheetLayoutView="112" workbookViewId="0">
      <selection activeCell="H11" sqref="H11"/>
    </sheetView>
  </sheetViews>
  <sheetFormatPr defaultColWidth="12.33203125" defaultRowHeight="25.05" customHeight="1" x14ac:dyDescent="0.3"/>
  <cols>
    <col min="1" max="1" width="19" style="2" customWidth="1"/>
    <col min="2" max="2" width="9.6640625" style="2" customWidth="1"/>
    <col min="3" max="3" width="15.109375" style="2" bestFit="1" customWidth="1"/>
    <col min="4" max="4" width="16.44140625" style="2" customWidth="1"/>
    <col min="5" max="5" width="21" style="2" customWidth="1"/>
    <col min="6" max="7" width="9.6640625" style="2" customWidth="1"/>
    <col min="8" max="8" width="11.44140625" style="2" customWidth="1"/>
    <col min="9" max="16384" width="12.33203125" style="2"/>
  </cols>
  <sheetData>
    <row r="1" spans="1:8" s="1" customFormat="1" ht="25.05" customHeight="1" x14ac:dyDescent="0.3">
      <c r="A1" s="2" t="str">
        <f>'mlm2018.week1 juri'!A1</f>
        <v xml:space="preserve">TV SHOWS </v>
      </c>
      <c r="B1" s="1" t="str">
        <f>'mlm2018.week1 juri'!B1</f>
        <v>MAHARAJA LAWAK MEGA 2018</v>
      </c>
      <c r="D1" s="31"/>
    </row>
    <row r="2" spans="1:8" ht="25.05" customHeight="1" x14ac:dyDescent="0.3">
      <c r="A2" s="24" t="str">
        <f>'mlm2018.week1 juri'!A2</f>
        <v>MINGGU</v>
      </c>
      <c r="B2" s="32" t="str">
        <f>'mlm2018.week1 juri'!B2</f>
        <v>PERTAMA</v>
      </c>
      <c r="C2" s="1"/>
      <c r="D2" s="31"/>
      <c r="F2" s="5"/>
    </row>
    <row r="3" spans="1:8" ht="25.05" customHeight="1" x14ac:dyDescent="0.3">
      <c r="A3" s="24" t="str">
        <f>'mlm2018.week1 juri'!A3</f>
        <v>THEME</v>
      </c>
      <c r="B3" s="32" t="str">
        <f>'mlm2018.week1 juri'!B3</f>
        <v>BEBAS</v>
      </c>
      <c r="C3" s="1"/>
      <c r="D3" s="31"/>
      <c r="F3" s="5"/>
    </row>
    <row r="4" spans="1:8" ht="25.05" customHeight="1" x14ac:dyDescent="0.3">
      <c r="A4" s="25" t="str">
        <f>'mlm2018.week1 juri'!A4</f>
        <v>DATE</v>
      </c>
      <c r="B4" s="63">
        <f>'mlm2018.week1 juri'!B4:D4</f>
        <v>43406</v>
      </c>
      <c r="C4" s="63"/>
      <c r="D4" s="63"/>
      <c r="F4" s="5"/>
    </row>
    <row r="5" spans="1:8" ht="25.05" customHeight="1" x14ac:dyDescent="0.3">
      <c r="A5" s="25" t="str">
        <f>'mlm2018.summary '!A5</f>
        <v>REPORT</v>
      </c>
      <c r="B5" s="37" t="s">
        <v>41</v>
      </c>
      <c r="C5" s="37"/>
      <c r="D5" s="37"/>
      <c r="F5" s="5"/>
    </row>
    <row r="6" spans="1:8" ht="25.05" customHeight="1" x14ac:dyDescent="0.3">
      <c r="B6" s="3"/>
      <c r="C6" s="3"/>
      <c r="D6" s="4"/>
      <c r="F6" s="5"/>
    </row>
    <row r="7" spans="1:8" ht="25.05" customHeight="1" x14ac:dyDescent="0.4">
      <c r="B7" s="26" t="s">
        <v>34</v>
      </c>
      <c r="C7" s="27" t="s">
        <v>19</v>
      </c>
      <c r="D7" s="26" t="s">
        <v>32</v>
      </c>
      <c r="E7" s="26" t="s">
        <v>33</v>
      </c>
      <c r="F7" s="17"/>
      <c r="G7" s="33"/>
      <c r="H7" s="33"/>
    </row>
    <row r="8" spans="1:8" ht="25.05" customHeight="1" x14ac:dyDescent="0.35">
      <c r="B8" s="36">
        <v>1</v>
      </c>
      <c r="C8" s="35" t="s">
        <v>9</v>
      </c>
      <c r="D8" s="39">
        <v>10</v>
      </c>
      <c r="E8" s="8">
        <f t="shared" ref="E8:E21" si="0">ROUND(D8/$D$22*30%,4)</f>
        <v>8.9999999999999998E-4</v>
      </c>
      <c r="G8" s="34"/>
      <c r="H8" s="34"/>
    </row>
    <row r="9" spans="1:8" ht="25.05" customHeight="1" x14ac:dyDescent="0.35">
      <c r="B9" s="36">
        <v>2</v>
      </c>
      <c r="C9" s="35" t="s">
        <v>10</v>
      </c>
      <c r="D9" s="35">
        <v>41</v>
      </c>
      <c r="E9" s="8">
        <f t="shared" si="0"/>
        <v>3.8E-3</v>
      </c>
      <c r="G9" s="34"/>
      <c r="H9" s="34"/>
    </row>
    <row r="10" spans="1:8" ht="25.05" customHeight="1" x14ac:dyDescent="0.35">
      <c r="B10" s="36">
        <v>3</v>
      </c>
      <c r="C10" s="35" t="s">
        <v>11</v>
      </c>
      <c r="D10" s="35">
        <v>35</v>
      </c>
      <c r="E10" s="8">
        <f t="shared" si="0"/>
        <v>3.2000000000000002E-3</v>
      </c>
      <c r="G10" s="34"/>
      <c r="H10" s="34"/>
    </row>
    <row r="11" spans="1:8" ht="25.05" customHeight="1" x14ac:dyDescent="0.35">
      <c r="B11" s="36">
        <v>4</v>
      </c>
      <c r="C11" s="35" t="s">
        <v>12</v>
      </c>
      <c r="D11" s="35">
        <v>512</v>
      </c>
      <c r="E11" s="8">
        <f t="shared" si="0"/>
        <v>4.6899999999999997E-2</v>
      </c>
      <c r="G11" s="34"/>
      <c r="H11" s="34"/>
    </row>
    <row r="12" spans="1:8" ht="25.05" customHeight="1" x14ac:dyDescent="0.35">
      <c r="B12" s="36">
        <v>5</v>
      </c>
      <c r="C12" s="35" t="s">
        <v>13</v>
      </c>
      <c r="D12" s="35">
        <v>22</v>
      </c>
      <c r="E12" s="8">
        <f t="shared" si="0"/>
        <v>2E-3</v>
      </c>
      <c r="G12" s="34"/>
      <c r="H12" s="34"/>
    </row>
    <row r="13" spans="1:8" ht="25.05" customHeight="1" x14ac:dyDescent="0.35">
      <c r="B13" s="36">
        <v>6</v>
      </c>
      <c r="C13" s="35" t="s">
        <v>35</v>
      </c>
      <c r="D13" s="35">
        <v>32</v>
      </c>
      <c r="E13" s="8">
        <f t="shared" si="0"/>
        <v>2.8999999999999998E-3</v>
      </c>
      <c r="G13" s="34"/>
      <c r="H13" s="34"/>
    </row>
    <row r="14" spans="1:8" ht="25.05" customHeight="1" x14ac:dyDescent="0.35">
      <c r="B14" s="36">
        <v>7</v>
      </c>
      <c r="C14" s="35" t="s">
        <v>36</v>
      </c>
      <c r="D14" s="35">
        <v>365</v>
      </c>
      <c r="E14" s="8">
        <f t="shared" si="0"/>
        <v>3.3399999999999999E-2</v>
      </c>
      <c r="G14" s="34"/>
      <c r="H14" s="34"/>
    </row>
    <row r="15" spans="1:8" ht="25.05" customHeight="1" x14ac:dyDescent="0.35">
      <c r="B15" s="36">
        <v>8</v>
      </c>
      <c r="C15" s="35" t="s">
        <v>14</v>
      </c>
      <c r="D15" s="35">
        <v>326</v>
      </c>
      <c r="E15" s="8">
        <f t="shared" si="0"/>
        <v>2.9899999999999999E-2</v>
      </c>
      <c r="G15" s="34"/>
      <c r="H15" s="34"/>
    </row>
    <row r="16" spans="1:8" ht="25.05" customHeight="1" x14ac:dyDescent="0.35">
      <c r="B16" s="36">
        <v>9</v>
      </c>
      <c r="C16" s="35" t="s">
        <v>3</v>
      </c>
      <c r="D16" s="35">
        <v>322</v>
      </c>
      <c r="E16" s="8">
        <f t="shared" si="0"/>
        <v>2.9499999999999998E-2</v>
      </c>
      <c r="G16" s="34"/>
      <c r="H16" s="34"/>
    </row>
    <row r="17" spans="2:8" ht="25.05" customHeight="1" x14ac:dyDescent="0.35">
      <c r="B17" s="36">
        <v>10</v>
      </c>
      <c r="C17" s="35" t="s">
        <v>4</v>
      </c>
      <c r="D17" s="35">
        <v>369</v>
      </c>
      <c r="E17" s="8">
        <f t="shared" si="0"/>
        <v>3.3799999999999997E-2</v>
      </c>
      <c r="G17" s="34"/>
      <c r="H17" s="34"/>
    </row>
    <row r="18" spans="2:8" ht="25.05" customHeight="1" x14ac:dyDescent="0.35">
      <c r="B18" s="36">
        <v>11</v>
      </c>
      <c r="C18" s="35" t="s">
        <v>5</v>
      </c>
      <c r="D18" s="35">
        <v>326</v>
      </c>
      <c r="E18" s="8">
        <f t="shared" si="0"/>
        <v>2.9899999999999999E-2</v>
      </c>
      <c r="G18" s="34"/>
      <c r="H18" s="34"/>
    </row>
    <row r="19" spans="2:8" ht="25.05" customHeight="1" x14ac:dyDescent="0.35">
      <c r="B19" s="36">
        <v>12</v>
      </c>
      <c r="C19" s="35" t="s">
        <v>6</v>
      </c>
      <c r="D19" s="35">
        <v>263</v>
      </c>
      <c r="E19" s="8">
        <f t="shared" si="0"/>
        <v>2.41E-2</v>
      </c>
      <c r="G19" s="34"/>
      <c r="H19" s="34"/>
    </row>
    <row r="20" spans="2:8" ht="25.05" customHeight="1" x14ac:dyDescent="0.35">
      <c r="B20" s="36">
        <v>13</v>
      </c>
      <c r="C20" s="35" t="s">
        <v>7</v>
      </c>
      <c r="D20" s="35">
        <v>326</v>
      </c>
      <c r="E20" s="8">
        <f t="shared" si="0"/>
        <v>2.9899999999999999E-2</v>
      </c>
      <c r="G20" s="34"/>
      <c r="H20" s="34"/>
    </row>
    <row r="21" spans="2:8" ht="25.05" customHeight="1" x14ac:dyDescent="0.35">
      <c r="B21" s="36">
        <v>14</v>
      </c>
      <c r="C21" s="35" t="s">
        <v>8</v>
      </c>
      <c r="D21" s="35">
        <v>326</v>
      </c>
      <c r="E21" s="8">
        <f t="shared" si="0"/>
        <v>2.9899999999999999E-2</v>
      </c>
      <c r="G21" s="34"/>
      <c r="H21" s="34"/>
    </row>
    <row r="22" spans="2:8" ht="25.05" customHeight="1" x14ac:dyDescent="0.35">
      <c r="B22" s="28"/>
      <c r="C22" s="29"/>
      <c r="D22" s="29">
        <f>SUM(D8:D21)</f>
        <v>3275</v>
      </c>
      <c r="E22" s="30">
        <f>SUM(E8:E21)</f>
        <v>0.30009999999999998</v>
      </c>
      <c r="G22" s="34"/>
      <c r="H22" s="34"/>
    </row>
  </sheetData>
  <mergeCells count="1">
    <mergeCell ref="B4:D4"/>
  </mergeCells>
  <pageMargins left="0.19685039370078741" right="0.19685039370078741" top="0.19685039370078741" bottom="0.19685039370078741" header="0.31496062992125984" footer="0.31496062992125984"/>
  <pageSetup scale="90" fitToHeight="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2"/>
  <sheetViews>
    <sheetView showGridLines="0" topLeftCell="A4" zoomScaleSheetLayoutView="112" workbookViewId="0">
      <selection activeCell="H23" sqref="H23"/>
    </sheetView>
  </sheetViews>
  <sheetFormatPr defaultColWidth="12.33203125" defaultRowHeight="25.05" customHeight="1" x14ac:dyDescent="0.3"/>
  <cols>
    <col min="1" max="1" width="25.6640625" style="2" customWidth="1"/>
    <col min="2" max="13" width="10.44140625" style="2" customWidth="1"/>
    <col min="14" max="14" width="9.6640625" style="2" customWidth="1"/>
    <col min="15" max="15" width="6.6640625" style="2" customWidth="1"/>
    <col min="16" max="16" width="16.6640625" style="2" customWidth="1"/>
    <col min="17" max="17" width="12.33203125" style="2" bestFit="1" customWidth="1"/>
    <col min="18" max="18" width="12.109375" style="2" bestFit="1" customWidth="1"/>
    <col min="19" max="19" width="10.77734375" style="2" customWidth="1"/>
    <col min="20" max="20" width="9.77734375" style="2" customWidth="1"/>
    <col min="21" max="21" width="16.44140625" style="2" customWidth="1"/>
    <col min="22" max="22" width="20.5546875" style="2" customWidth="1"/>
    <col min="23" max="23" width="18.44140625" style="2" customWidth="1"/>
    <col min="24" max="24" width="19.33203125" style="2" customWidth="1"/>
    <col min="25" max="16384" width="12.33203125" style="2"/>
  </cols>
  <sheetData>
    <row r="1" spans="1:24" ht="25.05" customHeight="1" x14ac:dyDescent="0.3">
      <c r="A1" s="2" t="s">
        <v>0</v>
      </c>
      <c r="B1" s="1" t="s">
        <v>15</v>
      </c>
      <c r="C1" s="1"/>
      <c r="D1" s="31"/>
      <c r="F1" s="22"/>
      <c r="G1" s="23"/>
      <c r="J1" s="6"/>
      <c r="K1" s="6"/>
      <c r="L1" s="69"/>
      <c r="M1" s="69"/>
      <c r="N1" s="69"/>
      <c r="U1" s="2" t="str">
        <f>A1</f>
        <v xml:space="preserve">TV SHOWS </v>
      </c>
      <c r="V1" s="1" t="s">
        <v>15</v>
      </c>
      <c r="W1" s="1"/>
      <c r="X1" s="31"/>
    </row>
    <row r="2" spans="1:24" ht="25.05" customHeight="1" x14ac:dyDescent="0.3">
      <c r="A2" s="24" t="s">
        <v>40</v>
      </c>
      <c r="B2" s="32" t="s">
        <v>2</v>
      </c>
      <c r="C2" s="1"/>
      <c r="D2" s="31"/>
      <c r="G2" s="5"/>
      <c r="J2" s="6"/>
      <c r="U2" s="24" t="str">
        <f>A2</f>
        <v>MINGGU</v>
      </c>
      <c r="V2" s="32" t="s">
        <v>2</v>
      </c>
      <c r="W2" s="1"/>
      <c r="X2" s="31"/>
    </row>
    <row r="3" spans="1:24" ht="25.05" customHeight="1" x14ac:dyDescent="0.3">
      <c r="A3" s="24" t="s">
        <v>45</v>
      </c>
      <c r="B3" s="32" t="s">
        <v>38</v>
      </c>
      <c r="C3" s="1"/>
      <c r="D3" s="31"/>
      <c r="G3" s="5"/>
      <c r="J3" s="6"/>
      <c r="U3" s="24" t="str">
        <f>A3</f>
        <v>THEME</v>
      </c>
      <c r="V3" s="32" t="str">
        <f>B3</f>
        <v>BEBAS</v>
      </c>
      <c r="W3" s="1"/>
      <c r="X3" s="31"/>
    </row>
    <row r="4" spans="1:24" ht="25.05" customHeight="1" x14ac:dyDescent="0.3">
      <c r="A4" s="25" t="s">
        <v>1</v>
      </c>
      <c r="B4" s="63">
        <v>43406</v>
      </c>
      <c r="C4" s="63"/>
      <c r="D4" s="63"/>
      <c r="G4" s="5"/>
      <c r="J4" s="6"/>
      <c r="U4" s="25" t="str">
        <f>A4</f>
        <v>DATE</v>
      </c>
      <c r="V4" s="63">
        <v>43406</v>
      </c>
      <c r="W4" s="63"/>
      <c r="X4" s="63"/>
    </row>
    <row r="5" spans="1:24" ht="25.05" customHeight="1" x14ac:dyDescent="0.3">
      <c r="A5" s="25" t="s">
        <v>39</v>
      </c>
      <c r="B5" s="37" t="s">
        <v>42</v>
      </c>
      <c r="C5" s="37"/>
      <c r="D5" s="37"/>
      <c r="G5" s="5"/>
      <c r="J5" s="6"/>
      <c r="U5" s="25" t="str">
        <f>A5</f>
        <v>REPORT</v>
      </c>
      <c r="V5" s="37" t="s">
        <v>43</v>
      </c>
      <c r="W5" s="37"/>
      <c r="X5" s="37"/>
    </row>
    <row r="6" spans="1:24" ht="25.05" customHeight="1" thickBot="1" x14ac:dyDescent="0.35">
      <c r="B6" s="3"/>
      <c r="C6" s="3"/>
      <c r="D6" s="4"/>
      <c r="G6" s="5"/>
      <c r="J6" s="6"/>
    </row>
    <row r="7" spans="1:24" ht="25.05" customHeight="1" thickBot="1" x14ac:dyDescent="0.35">
      <c r="A7" s="70" t="s">
        <v>19</v>
      </c>
      <c r="B7" s="72" t="s">
        <v>24</v>
      </c>
      <c r="C7" s="73"/>
      <c r="D7" s="74"/>
      <c r="E7" s="72" t="s">
        <v>26</v>
      </c>
      <c r="F7" s="73"/>
      <c r="G7" s="74"/>
      <c r="H7" s="72" t="s">
        <v>22</v>
      </c>
      <c r="I7" s="73"/>
      <c r="J7" s="74"/>
      <c r="K7" s="72" t="s">
        <v>25</v>
      </c>
      <c r="L7" s="73"/>
      <c r="M7" s="74"/>
      <c r="N7" s="75" t="s">
        <v>29</v>
      </c>
      <c r="P7" s="67" t="s">
        <v>19</v>
      </c>
      <c r="Q7" s="64" t="s">
        <v>46</v>
      </c>
      <c r="R7" s="65"/>
      <c r="S7" s="66"/>
      <c r="U7" s="67" t="s">
        <v>19</v>
      </c>
      <c r="V7" s="64" t="s">
        <v>46</v>
      </c>
      <c r="W7" s="65"/>
      <c r="X7" s="66"/>
    </row>
    <row r="8" spans="1:24" s="7" customFormat="1" ht="39.6" x14ac:dyDescent="0.3">
      <c r="A8" s="71"/>
      <c r="B8" s="42" t="s">
        <v>16</v>
      </c>
      <c r="C8" s="38" t="s">
        <v>17</v>
      </c>
      <c r="D8" s="43" t="s">
        <v>37</v>
      </c>
      <c r="E8" s="42" t="s">
        <v>16</v>
      </c>
      <c r="F8" s="38" t="s">
        <v>17</v>
      </c>
      <c r="G8" s="43" t="s">
        <v>37</v>
      </c>
      <c r="H8" s="42" t="s">
        <v>16</v>
      </c>
      <c r="I8" s="38" t="s">
        <v>17</v>
      </c>
      <c r="J8" s="43" t="s">
        <v>37</v>
      </c>
      <c r="K8" s="42" t="s">
        <v>16</v>
      </c>
      <c r="L8" s="38" t="s">
        <v>17</v>
      </c>
      <c r="M8" s="43" t="s">
        <v>37</v>
      </c>
      <c r="N8" s="76"/>
      <c r="P8" s="68"/>
      <c r="Q8" s="50" t="s">
        <v>16</v>
      </c>
      <c r="R8" s="40" t="s">
        <v>17</v>
      </c>
      <c r="S8" s="51" t="s">
        <v>37</v>
      </c>
      <c r="U8" s="68"/>
      <c r="V8" s="50" t="s">
        <v>16</v>
      </c>
      <c r="W8" s="40" t="s">
        <v>17</v>
      </c>
      <c r="X8" s="51" t="s">
        <v>37</v>
      </c>
    </row>
    <row r="9" spans="1:24" ht="24.6" customHeight="1" x14ac:dyDescent="0.3">
      <c r="A9" s="54" t="s">
        <v>4</v>
      </c>
      <c r="B9" s="44">
        <v>21</v>
      </c>
      <c r="C9" s="18">
        <v>12</v>
      </c>
      <c r="D9" s="45">
        <v>11</v>
      </c>
      <c r="E9" s="44">
        <v>12</v>
      </c>
      <c r="F9" s="18">
        <v>13</v>
      </c>
      <c r="G9" s="45">
        <v>14</v>
      </c>
      <c r="H9" s="44">
        <v>15</v>
      </c>
      <c r="I9" s="18">
        <v>16</v>
      </c>
      <c r="J9" s="45">
        <v>17</v>
      </c>
      <c r="K9" s="44">
        <v>18</v>
      </c>
      <c r="L9" s="18">
        <v>19</v>
      </c>
      <c r="M9" s="45">
        <v>20</v>
      </c>
      <c r="N9" s="48">
        <f>SUM(B9:M9)</f>
        <v>188</v>
      </c>
      <c r="P9" s="56" t="s">
        <v>4</v>
      </c>
      <c r="Q9" s="61">
        <f>(B9+E9+H9+K9)/280*70%*100</f>
        <v>16.499999999999996</v>
      </c>
      <c r="R9" s="52">
        <f t="shared" ref="R9:S22" si="0">(C9+F9+I9+L9)/280*70%*100</f>
        <v>15</v>
      </c>
      <c r="S9" s="57">
        <f t="shared" si="0"/>
        <v>15.499999999999996</v>
      </c>
      <c r="T9" s="53"/>
      <c r="U9" s="56"/>
      <c r="V9" s="61"/>
      <c r="W9" s="52"/>
      <c r="X9" s="57"/>
    </row>
    <row r="10" spans="1:24" ht="25.2" customHeight="1" x14ac:dyDescent="0.3">
      <c r="A10" s="54" t="s">
        <v>9</v>
      </c>
      <c r="B10" s="44">
        <v>21</v>
      </c>
      <c r="C10" s="18">
        <v>21</v>
      </c>
      <c r="D10" s="45">
        <v>20</v>
      </c>
      <c r="E10" s="44">
        <v>5</v>
      </c>
      <c r="F10" s="18">
        <v>6</v>
      </c>
      <c r="G10" s="45">
        <v>7</v>
      </c>
      <c r="H10" s="44">
        <v>8</v>
      </c>
      <c r="I10" s="18">
        <v>9</v>
      </c>
      <c r="J10" s="45">
        <v>10</v>
      </c>
      <c r="K10" s="44">
        <v>11</v>
      </c>
      <c r="L10" s="18">
        <v>12</v>
      </c>
      <c r="M10" s="45">
        <v>13</v>
      </c>
      <c r="N10" s="48">
        <f t="shared" ref="N10:N16" si="1">SUM(B10:M10)</f>
        <v>143</v>
      </c>
      <c r="P10" s="56" t="s">
        <v>9</v>
      </c>
      <c r="Q10" s="61">
        <f t="shared" ref="Q10:Q22" si="2">(B10+E10+H10+K10)/280*70%*100</f>
        <v>11.25</v>
      </c>
      <c r="R10" s="52">
        <f t="shared" si="0"/>
        <v>12</v>
      </c>
      <c r="S10" s="57">
        <f t="shared" si="0"/>
        <v>12.5</v>
      </c>
      <c r="T10" s="53"/>
      <c r="U10" s="56"/>
      <c r="V10" s="61"/>
      <c r="W10" s="52"/>
      <c r="X10" s="57"/>
    </row>
    <row r="11" spans="1:24" ht="24.6" customHeight="1" x14ac:dyDescent="0.3">
      <c r="A11" s="54" t="s">
        <v>10</v>
      </c>
      <c r="B11" s="44">
        <v>21</v>
      </c>
      <c r="C11" s="18">
        <v>20</v>
      </c>
      <c r="D11" s="45">
        <v>19</v>
      </c>
      <c r="E11" s="44">
        <v>6</v>
      </c>
      <c r="F11" s="18">
        <v>6</v>
      </c>
      <c r="G11" s="45">
        <v>6</v>
      </c>
      <c r="H11" s="44">
        <v>6</v>
      </c>
      <c r="I11" s="18">
        <v>6</v>
      </c>
      <c r="J11" s="45">
        <v>6</v>
      </c>
      <c r="K11" s="44">
        <v>6</v>
      </c>
      <c r="L11" s="18">
        <v>6</v>
      </c>
      <c r="M11" s="45">
        <v>6</v>
      </c>
      <c r="N11" s="48">
        <f t="shared" si="1"/>
        <v>114</v>
      </c>
      <c r="P11" s="56" t="s">
        <v>10</v>
      </c>
      <c r="Q11" s="61">
        <f t="shared" si="2"/>
        <v>9.75</v>
      </c>
      <c r="R11" s="52">
        <f t="shared" si="0"/>
        <v>9.4999999999999982</v>
      </c>
      <c r="S11" s="57">
        <f t="shared" si="0"/>
        <v>9.25</v>
      </c>
      <c r="T11" s="53"/>
      <c r="U11" s="56"/>
      <c r="V11" s="61"/>
      <c r="W11" s="52"/>
      <c r="X11" s="57"/>
    </row>
    <row r="12" spans="1:24" ht="26.4" customHeight="1" x14ac:dyDescent="0.3">
      <c r="A12" s="54" t="s">
        <v>35</v>
      </c>
      <c r="B12" s="44">
        <v>21</v>
      </c>
      <c r="C12" s="18">
        <v>16</v>
      </c>
      <c r="D12" s="45">
        <v>15</v>
      </c>
      <c r="E12" s="44">
        <v>11</v>
      </c>
      <c r="F12" s="18">
        <v>12</v>
      </c>
      <c r="G12" s="45">
        <v>13</v>
      </c>
      <c r="H12" s="44">
        <v>14</v>
      </c>
      <c r="I12" s="18">
        <v>15</v>
      </c>
      <c r="J12" s="45">
        <v>16</v>
      </c>
      <c r="K12" s="44">
        <v>17</v>
      </c>
      <c r="L12" s="18">
        <v>18</v>
      </c>
      <c r="M12" s="45">
        <v>19</v>
      </c>
      <c r="N12" s="48">
        <f t="shared" si="1"/>
        <v>187</v>
      </c>
      <c r="P12" s="56" t="s">
        <v>35</v>
      </c>
      <c r="Q12" s="61">
        <f t="shared" si="2"/>
        <v>15.75</v>
      </c>
      <c r="R12" s="52">
        <f t="shared" si="0"/>
        <v>15.25</v>
      </c>
      <c r="S12" s="57">
        <f t="shared" si="0"/>
        <v>15.75</v>
      </c>
      <c r="T12" s="53"/>
      <c r="U12" s="56"/>
      <c r="V12" s="61"/>
      <c r="W12" s="52"/>
      <c r="X12" s="57"/>
    </row>
    <row r="13" spans="1:24" ht="25.05" customHeight="1" x14ac:dyDescent="0.3">
      <c r="A13" s="54" t="s">
        <v>3</v>
      </c>
      <c r="B13" s="44">
        <v>25</v>
      </c>
      <c r="C13" s="18">
        <v>25</v>
      </c>
      <c r="D13" s="45">
        <v>20</v>
      </c>
      <c r="E13" s="44">
        <v>25</v>
      </c>
      <c r="F13" s="18">
        <v>25</v>
      </c>
      <c r="G13" s="45">
        <v>20</v>
      </c>
      <c r="H13" s="44">
        <v>25</v>
      </c>
      <c r="I13" s="18">
        <v>20</v>
      </c>
      <c r="J13" s="45">
        <v>20</v>
      </c>
      <c r="K13" s="44">
        <v>25</v>
      </c>
      <c r="L13" s="18">
        <v>25</v>
      </c>
      <c r="M13" s="45">
        <v>20</v>
      </c>
      <c r="N13" s="48">
        <f t="shared" si="1"/>
        <v>275</v>
      </c>
      <c r="P13" s="56" t="s">
        <v>3</v>
      </c>
      <c r="Q13" s="61">
        <f t="shared" si="2"/>
        <v>25</v>
      </c>
      <c r="R13" s="52">
        <f t="shared" si="0"/>
        <v>23.75</v>
      </c>
      <c r="S13" s="57">
        <f t="shared" si="0"/>
        <v>20</v>
      </c>
      <c r="T13" s="53"/>
      <c r="U13" s="56"/>
      <c r="V13" s="61"/>
      <c r="W13" s="52"/>
      <c r="X13" s="57"/>
    </row>
    <row r="14" spans="1:24" ht="25.05" customHeight="1" x14ac:dyDescent="0.3">
      <c r="A14" s="54" t="s">
        <v>5</v>
      </c>
      <c r="B14" s="44">
        <v>21</v>
      </c>
      <c r="C14" s="18">
        <v>11</v>
      </c>
      <c r="D14" s="45">
        <v>10</v>
      </c>
      <c r="E14" s="44">
        <v>10</v>
      </c>
      <c r="F14" s="18">
        <v>10</v>
      </c>
      <c r="G14" s="45">
        <v>10</v>
      </c>
      <c r="H14" s="44">
        <v>10</v>
      </c>
      <c r="I14" s="18">
        <v>10</v>
      </c>
      <c r="J14" s="45">
        <v>10</v>
      </c>
      <c r="K14" s="44">
        <v>10</v>
      </c>
      <c r="L14" s="18">
        <v>10</v>
      </c>
      <c r="M14" s="45">
        <v>10</v>
      </c>
      <c r="N14" s="48">
        <f t="shared" si="1"/>
        <v>132</v>
      </c>
      <c r="P14" s="56" t="s">
        <v>5</v>
      </c>
      <c r="Q14" s="61">
        <f t="shared" si="2"/>
        <v>12.749999999999998</v>
      </c>
      <c r="R14" s="52">
        <f t="shared" si="0"/>
        <v>10.25</v>
      </c>
      <c r="S14" s="57">
        <f t="shared" si="0"/>
        <v>10</v>
      </c>
      <c r="T14" s="53"/>
      <c r="U14" s="56"/>
      <c r="V14" s="61"/>
      <c r="W14" s="52"/>
      <c r="X14" s="57"/>
    </row>
    <row r="15" spans="1:24" ht="25.05" customHeight="1" x14ac:dyDescent="0.3">
      <c r="A15" s="54" t="s">
        <v>8</v>
      </c>
      <c r="B15" s="44">
        <v>25</v>
      </c>
      <c r="C15" s="18">
        <v>25</v>
      </c>
      <c r="D15" s="45">
        <v>7</v>
      </c>
      <c r="E15" s="44">
        <v>8</v>
      </c>
      <c r="F15" s="18">
        <v>9</v>
      </c>
      <c r="G15" s="45">
        <v>10</v>
      </c>
      <c r="H15" s="44">
        <v>11</v>
      </c>
      <c r="I15" s="18">
        <v>12</v>
      </c>
      <c r="J15" s="45">
        <v>13</v>
      </c>
      <c r="K15" s="44">
        <v>14</v>
      </c>
      <c r="L15" s="18">
        <v>15</v>
      </c>
      <c r="M15" s="45">
        <v>16</v>
      </c>
      <c r="N15" s="48">
        <f t="shared" si="1"/>
        <v>165</v>
      </c>
      <c r="P15" s="56" t="s">
        <v>8</v>
      </c>
      <c r="Q15" s="61">
        <f t="shared" si="2"/>
        <v>14.499999999999998</v>
      </c>
      <c r="R15" s="52">
        <f t="shared" si="0"/>
        <v>15.25</v>
      </c>
      <c r="S15" s="57">
        <f t="shared" si="0"/>
        <v>11.5</v>
      </c>
      <c r="T15" s="53"/>
      <c r="U15" s="56"/>
      <c r="V15" s="61"/>
      <c r="W15" s="52"/>
      <c r="X15" s="57"/>
    </row>
    <row r="16" spans="1:24" ht="25.05" customHeight="1" x14ac:dyDescent="0.3">
      <c r="A16" s="54" t="s">
        <v>12</v>
      </c>
      <c r="B16" s="44">
        <v>21</v>
      </c>
      <c r="C16" s="18">
        <v>18</v>
      </c>
      <c r="D16" s="45">
        <v>17</v>
      </c>
      <c r="E16" s="44">
        <v>11</v>
      </c>
      <c r="F16" s="18">
        <v>12</v>
      </c>
      <c r="G16" s="45">
        <v>13</v>
      </c>
      <c r="H16" s="44">
        <v>14</v>
      </c>
      <c r="I16" s="18">
        <v>15</v>
      </c>
      <c r="J16" s="45">
        <v>16</v>
      </c>
      <c r="K16" s="44">
        <v>17</v>
      </c>
      <c r="L16" s="18">
        <v>18</v>
      </c>
      <c r="M16" s="45">
        <v>19</v>
      </c>
      <c r="N16" s="48">
        <f t="shared" si="1"/>
        <v>191</v>
      </c>
      <c r="P16" s="56" t="s">
        <v>12</v>
      </c>
      <c r="Q16" s="61">
        <f t="shared" si="2"/>
        <v>15.75</v>
      </c>
      <c r="R16" s="52">
        <f t="shared" si="0"/>
        <v>15.75</v>
      </c>
      <c r="S16" s="57">
        <f t="shared" si="0"/>
        <v>16.25</v>
      </c>
      <c r="T16" s="53"/>
      <c r="U16" s="56"/>
      <c r="V16" s="61"/>
      <c r="W16" s="52"/>
      <c r="X16" s="57"/>
    </row>
    <row r="17" spans="1:24" ht="25.05" customHeight="1" x14ac:dyDescent="0.3">
      <c r="A17" s="54" t="s">
        <v>13</v>
      </c>
      <c r="B17" s="44">
        <v>25</v>
      </c>
      <c r="C17" s="18">
        <v>25</v>
      </c>
      <c r="D17" s="45">
        <v>20</v>
      </c>
      <c r="E17" s="44">
        <v>25</v>
      </c>
      <c r="F17" s="18">
        <v>25</v>
      </c>
      <c r="G17" s="45">
        <v>20</v>
      </c>
      <c r="H17" s="44">
        <v>25</v>
      </c>
      <c r="I17" s="18">
        <v>25</v>
      </c>
      <c r="J17" s="45">
        <v>20</v>
      </c>
      <c r="K17" s="44">
        <v>25</v>
      </c>
      <c r="L17" s="18">
        <v>25</v>
      </c>
      <c r="M17" s="45">
        <v>20</v>
      </c>
      <c r="N17" s="48">
        <f t="shared" ref="N17:N22" si="3">SUM(B17:M17)</f>
        <v>280</v>
      </c>
      <c r="P17" s="56" t="s">
        <v>13</v>
      </c>
      <c r="Q17" s="61">
        <f t="shared" si="2"/>
        <v>25</v>
      </c>
      <c r="R17" s="52">
        <f t="shared" si="0"/>
        <v>25</v>
      </c>
      <c r="S17" s="57">
        <f t="shared" si="0"/>
        <v>20</v>
      </c>
      <c r="T17" s="53"/>
      <c r="U17" s="56"/>
      <c r="V17" s="61"/>
      <c r="W17" s="52"/>
      <c r="X17" s="57"/>
    </row>
    <row r="18" spans="1:24" ht="25.05" customHeight="1" x14ac:dyDescent="0.3">
      <c r="A18" s="54" t="s">
        <v>36</v>
      </c>
      <c r="B18" s="44">
        <v>21</v>
      </c>
      <c r="C18" s="18">
        <v>15</v>
      </c>
      <c r="D18" s="45">
        <v>14</v>
      </c>
      <c r="E18" s="44">
        <v>10</v>
      </c>
      <c r="F18" s="18">
        <v>11</v>
      </c>
      <c r="G18" s="45">
        <v>12</v>
      </c>
      <c r="H18" s="44">
        <v>13</v>
      </c>
      <c r="I18" s="18">
        <v>14</v>
      </c>
      <c r="J18" s="45">
        <v>15</v>
      </c>
      <c r="K18" s="44">
        <v>16</v>
      </c>
      <c r="L18" s="18">
        <v>17</v>
      </c>
      <c r="M18" s="45">
        <v>18</v>
      </c>
      <c r="N18" s="48">
        <f t="shared" si="3"/>
        <v>176</v>
      </c>
      <c r="P18" s="56" t="s">
        <v>36</v>
      </c>
      <c r="Q18" s="61">
        <f t="shared" si="2"/>
        <v>15</v>
      </c>
      <c r="R18" s="52">
        <f t="shared" si="0"/>
        <v>14.249999999999998</v>
      </c>
      <c r="S18" s="57">
        <f t="shared" si="0"/>
        <v>14.75</v>
      </c>
      <c r="T18" s="53"/>
      <c r="U18" s="56"/>
      <c r="V18" s="61"/>
      <c r="W18" s="52"/>
      <c r="X18" s="57"/>
    </row>
    <row r="19" spans="1:24" ht="25.05" customHeight="1" x14ac:dyDescent="0.3">
      <c r="A19" s="54" t="s">
        <v>14</v>
      </c>
      <c r="B19" s="44">
        <v>21</v>
      </c>
      <c r="C19" s="18">
        <v>14</v>
      </c>
      <c r="D19" s="45">
        <v>13</v>
      </c>
      <c r="E19" s="44">
        <v>14</v>
      </c>
      <c r="F19" s="18">
        <v>15</v>
      </c>
      <c r="G19" s="45">
        <v>16</v>
      </c>
      <c r="H19" s="44">
        <v>17</v>
      </c>
      <c r="I19" s="18">
        <v>18</v>
      </c>
      <c r="J19" s="45">
        <v>19</v>
      </c>
      <c r="K19" s="44">
        <v>20</v>
      </c>
      <c r="L19" s="18">
        <v>21</v>
      </c>
      <c r="M19" s="45">
        <v>20</v>
      </c>
      <c r="N19" s="48">
        <f t="shared" si="3"/>
        <v>208</v>
      </c>
      <c r="P19" s="56" t="s">
        <v>14</v>
      </c>
      <c r="Q19" s="61">
        <f t="shared" si="2"/>
        <v>17.999999999999996</v>
      </c>
      <c r="R19" s="52">
        <f t="shared" si="0"/>
        <v>17</v>
      </c>
      <c r="S19" s="57">
        <f t="shared" si="0"/>
        <v>17</v>
      </c>
      <c r="T19" s="53"/>
      <c r="U19" s="56"/>
      <c r="V19" s="61"/>
      <c r="W19" s="52"/>
      <c r="X19" s="57"/>
    </row>
    <row r="20" spans="1:24" ht="25.05" customHeight="1" x14ac:dyDescent="0.3">
      <c r="A20" s="54" t="s">
        <v>6</v>
      </c>
      <c r="B20" s="44">
        <v>21</v>
      </c>
      <c r="C20" s="18">
        <v>10</v>
      </c>
      <c r="D20" s="45">
        <v>9</v>
      </c>
      <c r="E20" s="44">
        <v>10</v>
      </c>
      <c r="F20" s="18">
        <v>11</v>
      </c>
      <c r="G20" s="45">
        <v>12</v>
      </c>
      <c r="H20" s="44">
        <v>13</v>
      </c>
      <c r="I20" s="18">
        <v>14</v>
      </c>
      <c r="J20" s="45">
        <v>15</v>
      </c>
      <c r="K20" s="44">
        <v>16</v>
      </c>
      <c r="L20" s="18">
        <v>17</v>
      </c>
      <c r="M20" s="45">
        <v>18</v>
      </c>
      <c r="N20" s="48">
        <f t="shared" si="3"/>
        <v>166</v>
      </c>
      <c r="P20" s="56" t="s">
        <v>6</v>
      </c>
      <c r="Q20" s="61">
        <f t="shared" si="2"/>
        <v>15</v>
      </c>
      <c r="R20" s="52">
        <f t="shared" si="0"/>
        <v>13</v>
      </c>
      <c r="S20" s="57">
        <f t="shared" si="0"/>
        <v>13.5</v>
      </c>
      <c r="T20" s="53"/>
      <c r="U20" s="56"/>
      <c r="V20" s="61"/>
      <c r="W20" s="52"/>
      <c r="X20" s="57"/>
    </row>
    <row r="21" spans="1:24" ht="25.05" customHeight="1" x14ac:dyDescent="0.3">
      <c r="A21" s="54" t="s">
        <v>11</v>
      </c>
      <c r="B21" s="44">
        <v>21</v>
      </c>
      <c r="C21" s="18">
        <v>19</v>
      </c>
      <c r="D21" s="45">
        <v>18</v>
      </c>
      <c r="E21" s="44">
        <v>18</v>
      </c>
      <c r="F21" s="18">
        <v>18</v>
      </c>
      <c r="G21" s="45">
        <v>18</v>
      </c>
      <c r="H21" s="44">
        <v>18</v>
      </c>
      <c r="I21" s="18">
        <v>18</v>
      </c>
      <c r="J21" s="45">
        <v>18</v>
      </c>
      <c r="K21" s="44">
        <v>18</v>
      </c>
      <c r="L21" s="18">
        <v>18</v>
      </c>
      <c r="M21" s="45">
        <v>18</v>
      </c>
      <c r="N21" s="48">
        <f t="shared" si="3"/>
        <v>220</v>
      </c>
      <c r="P21" s="56" t="s">
        <v>11</v>
      </c>
      <c r="Q21" s="61">
        <f t="shared" si="2"/>
        <v>18.749999999999996</v>
      </c>
      <c r="R21" s="52">
        <f t="shared" si="0"/>
        <v>18.25</v>
      </c>
      <c r="S21" s="57">
        <f t="shared" si="0"/>
        <v>17.999999999999996</v>
      </c>
      <c r="T21" s="53"/>
      <c r="U21" s="56"/>
      <c r="V21" s="61"/>
      <c r="W21" s="52"/>
      <c r="X21" s="57"/>
    </row>
    <row r="22" spans="1:24" ht="25.05" customHeight="1" thickBot="1" x14ac:dyDescent="0.35">
      <c r="A22" s="55" t="s">
        <v>7</v>
      </c>
      <c r="B22" s="46">
        <v>21</v>
      </c>
      <c r="C22" s="41">
        <v>9</v>
      </c>
      <c r="D22" s="47">
        <v>8</v>
      </c>
      <c r="E22" s="46">
        <v>9</v>
      </c>
      <c r="F22" s="41">
        <v>10</v>
      </c>
      <c r="G22" s="47">
        <v>11</v>
      </c>
      <c r="H22" s="46">
        <v>12</v>
      </c>
      <c r="I22" s="41">
        <v>13</v>
      </c>
      <c r="J22" s="47">
        <v>14</v>
      </c>
      <c r="K22" s="46">
        <v>15</v>
      </c>
      <c r="L22" s="41">
        <v>16</v>
      </c>
      <c r="M22" s="47">
        <v>17</v>
      </c>
      <c r="N22" s="49">
        <f t="shared" si="3"/>
        <v>155</v>
      </c>
      <c r="P22" s="58" t="s">
        <v>7</v>
      </c>
      <c r="Q22" s="62">
        <f t="shared" si="2"/>
        <v>14.249999999999998</v>
      </c>
      <c r="R22" s="59">
        <f t="shared" si="0"/>
        <v>12</v>
      </c>
      <c r="S22" s="60">
        <f t="shared" si="0"/>
        <v>12.5</v>
      </c>
      <c r="T22" s="53"/>
      <c r="U22" s="58"/>
      <c r="V22" s="62"/>
      <c r="W22" s="59"/>
      <c r="X22" s="60"/>
    </row>
  </sheetData>
  <autoFilter ref="U8:X22" xr:uid="{D2FB09FA-8C44-498B-AF52-DCD3B5E7D4F1}">
    <sortState ref="U10:X22">
      <sortCondition descending="1" ref="V8:V22"/>
    </sortState>
  </autoFilter>
  <mergeCells count="13">
    <mergeCell ref="L1:N1"/>
    <mergeCell ref="B4:D4"/>
    <mergeCell ref="A7:A8"/>
    <mergeCell ref="B7:D7"/>
    <mergeCell ref="E7:G7"/>
    <mergeCell ref="H7:J7"/>
    <mergeCell ref="N7:N8"/>
    <mergeCell ref="K7:M7"/>
    <mergeCell ref="Q7:S7"/>
    <mergeCell ref="P7:P8"/>
    <mergeCell ref="V4:X4"/>
    <mergeCell ref="U7:U8"/>
    <mergeCell ref="V7:X7"/>
  </mergeCells>
  <phoneticPr fontId="5" type="noConversion"/>
  <conditionalFormatting sqref="B9:C12">
    <cfRule type="cellIs" dxfId="12" priority="21" operator="greaterThan">
      <formula>25</formula>
    </cfRule>
  </conditionalFormatting>
  <conditionalFormatting sqref="D9:D12">
    <cfRule type="cellIs" dxfId="11" priority="20" operator="greaterThan">
      <formula>20</formula>
    </cfRule>
  </conditionalFormatting>
  <conditionalFormatting sqref="E9:F12 H9:I12 K9:L12">
    <cfRule type="cellIs" dxfId="10" priority="19" operator="greaterThan">
      <formula>25</formula>
    </cfRule>
  </conditionalFormatting>
  <conditionalFormatting sqref="G9:G12 J9:J12 M9:M12">
    <cfRule type="cellIs" dxfId="9" priority="18" operator="greaterThan">
      <formula>20</formula>
    </cfRule>
  </conditionalFormatting>
  <conditionalFormatting sqref="N9:N22">
    <cfRule type="cellIs" dxfId="8" priority="17" operator="greaterThan">
      <formula>280</formula>
    </cfRule>
  </conditionalFormatting>
  <conditionalFormatting sqref="B13:C22">
    <cfRule type="cellIs" dxfId="7" priority="8" operator="greaterThan">
      <formula>25</formula>
    </cfRule>
  </conditionalFormatting>
  <conditionalFormatting sqref="D13:D22">
    <cfRule type="cellIs" dxfId="6" priority="7" operator="greaterThan">
      <formula>20</formula>
    </cfRule>
  </conditionalFormatting>
  <conditionalFormatting sqref="E13:F22">
    <cfRule type="cellIs" dxfId="5" priority="6" operator="greaterThan">
      <formula>25</formula>
    </cfRule>
  </conditionalFormatting>
  <conditionalFormatting sqref="G13:G22">
    <cfRule type="cellIs" dxfId="4" priority="5" operator="greaterThan">
      <formula>20</formula>
    </cfRule>
  </conditionalFormatting>
  <conditionalFormatting sqref="H13:I22">
    <cfRule type="cellIs" dxfId="3" priority="4" operator="greaterThan">
      <formula>25</formula>
    </cfRule>
  </conditionalFormatting>
  <conditionalFormatting sqref="J13:J22">
    <cfRule type="cellIs" dxfId="2" priority="3" operator="greaterThan">
      <formula>20</formula>
    </cfRule>
  </conditionalFormatting>
  <conditionalFormatting sqref="K13:L22">
    <cfRule type="cellIs" dxfId="1" priority="2" operator="greaterThan">
      <formula>25</formula>
    </cfRule>
  </conditionalFormatting>
  <conditionalFormatting sqref="M13:M22">
    <cfRule type="cellIs" dxfId="0" priority="1" operator="greaterThan">
      <formula>20</formula>
    </cfRule>
  </conditionalFormatting>
  <pageMargins left="0.19685039370078741" right="0.19685039370078741" top="0.19685039370078741" bottom="0.19685039370078741" header="0.31496062992125984" footer="0.31496062992125984"/>
  <pageSetup scale="85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mlm2018.summary </vt:lpstr>
      <vt:lpstr>mlm2018.week1.tiktok</vt:lpstr>
      <vt:lpstr>mlm2018.week1 juri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IT</cp:lastModifiedBy>
  <cp:lastPrinted>2018-11-01T09:29:22Z</cp:lastPrinted>
  <dcterms:created xsi:type="dcterms:W3CDTF">2018-01-18T05:07:55Z</dcterms:created>
  <dcterms:modified xsi:type="dcterms:W3CDTF">2018-11-02T08:28:32Z</dcterms:modified>
</cp:coreProperties>
</file>